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Učebna č. 44" sheetId="2" r:id="rId2"/>
    <sheet name="02 - Učebna č. 54" sheetId="3" r:id="rId3"/>
    <sheet name="Pokyny pro vyplnění" sheetId="4" r:id="rId4"/>
  </sheets>
  <definedNames>
    <definedName name="_xlnm.Print_Area" localSheetId="0">'Rekapitulace stavby'!$D$4:$AO$33,'Rekapitulace stavby'!$C$39:$AQ$54</definedName>
    <definedName name="_xlnm.Print_Titles" localSheetId="0">'Rekapitulace stavby'!$49:$49</definedName>
    <definedName name="_xlnm._FilterDatabase" localSheetId="1" hidden="1">'01 - Učebna č. 44'!$C$87:$K$200</definedName>
    <definedName name="_xlnm.Print_Area" localSheetId="1">'01 - Učebna č. 44'!$C$4:$J$36,'01 - Učebna č. 44'!$C$42:$J$69,'01 - Učebna č. 44'!$C$75:$K$200</definedName>
    <definedName name="_xlnm.Print_Titles" localSheetId="1">'01 - Učebna č. 44'!$87:$87</definedName>
    <definedName name="_xlnm._FilterDatabase" localSheetId="2" hidden="1">'02 - Učebna č. 54'!$C$87:$K$198</definedName>
    <definedName name="_xlnm.Print_Area" localSheetId="2">'02 - Učebna č. 54'!$C$4:$J$36,'02 - Učebna č. 54'!$C$42:$J$69,'02 - Učebna č. 54'!$C$75:$K$198</definedName>
    <definedName name="_xlnm.Print_Titles" localSheetId="2">'02 - Učebna č. 54'!$87:$87</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3"/>
  <c r="AX53"/>
  <c i="3" r="BI198"/>
  <c r="BH198"/>
  <c r="BG198"/>
  <c r="BF198"/>
  <c r="T198"/>
  <c r="R198"/>
  <c r="P198"/>
  <c r="BK198"/>
  <c r="J198"/>
  <c r="BE198"/>
  <c r="BI197"/>
  <c r="BH197"/>
  <c r="BG197"/>
  <c r="BF197"/>
  <c r="T197"/>
  <c r="R197"/>
  <c r="P197"/>
  <c r="BK197"/>
  <c r="J197"/>
  <c r="BE197"/>
  <c r="BI196"/>
  <c r="BH196"/>
  <c r="BG196"/>
  <c r="BF196"/>
  <c r="T196"/>
  <c r="R196"/>
  <c r="P196"/>
  <c r="BK196"/>
  <c r="J196"/>
  <c r="BE196"/>
  <c r="BI194"/>
  <c r="BH194"/>
  <c r="BG194"/>
  <c r="BF194"/>
  <c r="T194"/>
  <c r="R194"/>
  <c r="P194"/>
  <c r="BK194"/>
  <c r="J194"/>
  <c r="BE194"/>
  <c r="BI192"/>
  <c r="BH192"/>
  <c r="BG192"/>
  <c r="BF192"/>
  <c r="T192"/>
  <c r="R192"/>
  <c r="P192"/>
  <c r="BK192"/>
  <c r="J192"/>
  <c r="BE192"/>
  <c r="BI190"/>
  <c r="BH190"/>
  <c r="BG190"/>
  <c r="BF190"/>
  <c r="T190"/>
  <c r="R190"/>
  <c r="P190"/>
  <c r="BK190"/>
  <c r="J190"/>
  <c r="BE190"/>
  <c r="BI188"/>
  <c r="BH188"/>
  <c r="BG188"/>
  <c r="BF188"/>
  <c r="T188"/>
  <c r="R188"/>
  <c r="P188"/>
  <c r="BK188"/>
  <c r="J188"/>
  <c r="BE188"/>
  <c r="BI187"/>
  <c r="BH187"/>
  <c r="BG187"/>
  <c r="BF187"/>
  <c r="T187"/>
  <c r="R187"/>
  <c r="P187"/>
  <c r="BK187"/>
  <c r="J187"/>
  <c r="BE187"/>
  <c r="BI183"/>
  <c r="BH183"/>
  <c r="BG183"/>
  <c r="BF183"/>
  <c r="T183"/>
  <c r="T182"/>
  <c r="R183"/>
  <c r="R182"/>
  <c r="P183"/>
  <c r="P182"/>
  <c r="BK183"/>
  <c r="BK182"/>
  <c r="J182"/>
  <c r="J183"/>
  <c r="BE183"/>
  <c r="J68"/>
  <c r="BI179"/>
  <c r="BH179"/>
  <c r="BG179"/>
  <c r="BF179"/>
  <c r="T179"/>
  <c r="T178"/>
  <c r="R179"/>
  <c r="R178"/>
  <c r="P179"/>
  <c r="P178"/>
  <c r="BK179"/>
  <c r="BK178"/>
  <c r="J178"/>
  <c r="J179"/>
  <c r="BE179"/>
  <c r="J67"/>
  <c r="BI176"/>
  <c r="BH176"/>
  <c r="BG176"/>
  <c r="BF176"/>
  <c r="T176"/>
  <c r="T175"/>
  <c r="R176"/>
  <c r="R175"/>
  <c r="P176"/>
  <c r="P175"/>
  <c r="BK176"/>
  <c r="BK175"/>
  <c r="J175"/>
  <c r="J176"/>
  <c r="BE176"/>
  <c r="J66"/>
  <c r="BI173"/>
  <c r="BH173"/>
  <c r="BG173"/>
  <c r="BF173"/>
  <c r="T173"/>
  <c r="R173"/>
  <c r="P173"/>
  <c r="BK173"/>
  <c r="J173"/>
  <c r="BE173"/>
  <c r="BI171"/>
  <c r="BH171"/>
  <c r="BG171"/>
  <c r="BF171"/>
  <c r="T171"/>
  <c r="R171"/>
  <c r="P171"/>
  <c r="BK171"/>
  <c r="J171"/>
  <c r="BE171"/>
  <c r="BI170"/>
  <c r="BH170"/>
  <c r="BG170"/>
  <c r="BF170"/>
  <c r="T170"/>
  <c r="R170"/>
  <c r="P170"/>
  <c r="BK170"/>
  <c r="J170"/>
  <c r="BE170"/>
  <c r="BI166"/>
  <c r="BH166"/>
  <c r="BG166"/>
  <c r="BF166"/>
  <c r="T166"/>
  <c r="R166"/>
  <c r="P166"/>
  <c r="BK166"/>
  <c r="J166"/>
  <c r="BE166"/>
  <c r="BI165"/>
  <c r="BH165"/>
  <c r="BG165"/>
  <c r="BF165"/>
  <c r="T165"/>
  <c r="R165"/>
  <c r="P165"/>
  <c r="BK165"/>
  <c r="J165"/>
  <c r="BE165"/>
  <c r="BI162"/>
  <c r="BH162"/>
  <c r="BG162"/>
  <c r="BF162"/>
  <c r="T162"/>
  <c r="R162"/>
  <c r="P162"/>
  <c r="BK162"/>
  <c r="J162"/>
  <c r="BE162"/>
  <c r="BI159"/>
  <c r="BH159"/>
  <c r="BG159"/>
  <c r="BF159"/>
  <c r="T159"/>
  <c r="R159"/>
  <c r="P159"/>
  <c r="BK159"/>
  <c r="J159"/>
  <c r="BE159"/>
  <c r="BI153"/>
  <c r="BH153"/>
  <c r="BG153"/>
  <c r="BF153"/>
  <c r="T153"/>
  <c r="T152"/>
  <c r="R153"/>
  <c r="R152"/>
  <c r="P153"/>
  <c r="P152"/>
  <c r="BK153"/>
  <c r="BK152"/>
  <c r="J152"/>
  <c r="J153"/>
  <c r="BE153"/>
  <c r="J65"/>
  <c r="BI150"/>
  <c r="BH150"/>
  <c r="BG150"/>
  <c r="BF150"/>
  <c r="T150"/>
  <c r="R150"/>
  <c r="P150"/>
  <c r="BK150"/>
  <c r="J150"/>
  <c r="BE150"/>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T135"/>
  <c r="R136"/>
  <c r="R135"/>
  <c r="P136"/>
  <c r="P135"/>
  <c r="BK136"/>
  <c r="BK135"/>
  <c r="J135"/>
  <c r="J136"/>
  <c r="BE136"/>
  <c r="J64"/>
  <c r="BI133"/>
  <c r="BH133"/>
  <c r="BG133"/>
  <c r="BF133"/>
  <c r="T133"/>
  <c r="R133"/>
  <c r="P133"/>
  <c r="BK133"/>
  <c r="J133"/>
  <c r="BE133"/>
  <c r="BI129"/>
  <c r="BH129"/>
  <c r="BG129"/>
  <c r="BF129"/>
  <c r="T129"/>
  <c r="R129"/>
  <c r="P129"/>
  <c r="BK129"/>
  <c r="J129"/>
  <c r="BE129"/>
  <c r="BI127"/>
  <c r="BH127"/>
  <c r="BG127"/>
  <c r="BF127"/>
  <c r="T127"/>
  <c r="R127"/>
  <c r="P127"/>
  <c r="BK127"/>
  <c r="J127"/>
  <c r="BE127"/>
  <c r="BI125"/>
  <c r="BH125"/>
  <c r="BG125"/>
  <c r="BF125"/>
  <c r="T125"/>
  <c r="R125"/>
  <c r="P125"/>
  <c r="BK125"/>
  <c r="J125"/>
  <c r="BE125"/>
  <c r="BI122"/>
  <c r="BH122"/>
  <c r="BG122"/>
  <c r="BF122"/>
  <c r="T122"/>
  <c r="T121"/>
  <c r="T120"/>
  <c r="R122"/>
  <c r="R121"/>
  <c r="R120"/>
  <c r="P122"/>
  <c r="P121"/>
  <c r="P120"/>
  <c r="BK122"/>
  <c r="BK121"/>
  <c r="J121"/>
  <c r="BK120"/>
  <c r="J120"/>
  <c r="J122"/>
  <c r="BE122"/>
  <c r="J63"/>
  <c r="J62"/>
  <c r="BI118"/>
  <c r="BH118"/>
  <c r="BG118"/>
  <c r="BF118"/>
  <c r="T118"/>
  <c r="T117"/>
  <c r="R118"/>
  <c r="R117"/>
  <c r="P118"/>
  <c r="P117"/>
  <c r="BK118"/>
  <c r="BK117"/>
  <c r="J117"/>
  <c r="J118"/>
  <c r="BE118"/>
  <c r="J61"/>
  <c r="BI115"/>
  <c r="BH115"/>
  <c r="BG115"/>
  <c r="BF115"/>
  <c r="T115"/>
  <c r="R115"/>
  <c r="P115"/>
  <c r="BK115"/>
  <c r="J115"/>
  <c r="BE115"/>
  <c r="BI112"/>
  <c r="BH112"/>
  <c r="BG112"/>
  <c r="BF112"/>
  <c r="T112"/>
  <c r="R112"/>
  <c r="P112"/>
  <c r="BK112"/>
  <c r="J112"/>
  <c r="BE112"/>
  <c r="BI110"/>
  <c r="BH110"/>
  <c r="BG110"/>
  <c r="BF110"/>
  <c r="T110"/>
  <c r="R110"/>
  <c r="P110"/>
  <c r="BK110"/>
  <c r="J110"/>
  <c r="BE110"/>
  <c r="BI107"/>
  <c r="BH107"/>
  <c r="BG107"/>
  <c r="BF107"/>
  <c r="T107"/>
  <c r="R107"/>
  <c r="P107"/>
  <c r="BK107"/>
  <c r="J107"/>
  <c r="BE107"/>
  <c r="BI105"/>
  <c r="BH105"/>
  <c r="BG105"/>
  <c r="BF105"/>
  <c r="T105"/>
  <c r="T104"/>
  <c r="R105"/>
  <c r="R104"/>
  <c r="P105"/>
  <c r="P104"/>
  <c r="BK105"/>
  <c r="BK104"/>
  <c r="J104"/>
  <c r="J105"/>
  <c r="BE105"/>
  <c r="J60"/>
  <c r="BI100"/>
  <c r="BH100"/>
  <c r="BG100"/>
  <c r="BF100"/>
  <c r="T100"/>
  <c r="R100"/>
  <c r="P100"/>
  <c r="BK100"/>
  <c r="J100"/>
  <c r="BE100"/>
  <c r="BI99"/>
  <c r="BH99"/>
  <c r="BG99"/>
  <c r="BF99"/>
  <c r="T99"/>
  <c r="R99"/>
  <c r="P99"/>
  <c r="BK99"/>
  <c r="J99"/>
  <c r="BE99"/>
  <c r="BI98"/>
  <c r="BH98"/>
  <c r="BG98"/>
  <c r="BF98"/>
  <c r="T98"/>
  <c r="R98"/>
  <c r="P98"/>
  <c r="BK98"/>
  <c r="J98"/>
  <c r="BE98"/>
  <c r="BI96"/>
  <c r="BH96"/>
  <c r="BG96"/>
  <c r="BF96"/>
  <c r="T96"/>
  <c r="T95"/>
  <c r="R96"/>
  <c r="R95"/>
  <c r="P96"/>
  <c r="P95"/>
  <c r="BK96"/>
  <c r="BK95"/>
  <c r="J95"/>
  <c r="J96"/>
  <c r="BE96"/>
  <c r="J59"/>
  <c r="BI94"/>
  <c r="BH94"/>
  <c r="BG94"/>
  <c r="BF94"/>
  <c r="T94"/>
  <c r="R94"/>
  <c r="P94"/>
  <c r="BK94"/>
  <c r="J94"/>
  <c r="BE94"/>
  <c r="BI91"/>
  <c r="F34"/>
  <c i="1" r="BD53"/>
  <c i="3" r="BH91"/>
  <c r="F33"/>
  <c i="1" r="BC53"/>
  <c i="3" r="BG91"/>
  <c r="F32"/>
  <c i="1" r="BB53"/>
  <c i="3" r="BF91"/>
  <c r="J31"/>
  <c i="1" r="AW53"/>
  <c i="3" r="F31"/>
  <c i="1" r="BA53"/>
  <c i="3" r="T91"/>
  <c r="T90"/>
  <c r="T89"/>
  <c r="T88"/>
  <c r="R91"/>
  <c r="R90"/>
  <c r="R89"/>
  <c r="R88"/>
  <c r="P91"/>
  <c r="P90"/>
  <c r="P89"/>
  <c r="P88"/>
  <c i="1" r="AU53"/>
  <c i="3" r="BK91"/>
  <c r="BK90"/>
  <c r="J90"/>
  <c r="BK89"/>
  <c r="J89"/>
  <c r="BK88"/>
  <c r="J88"/>
  <c r="J56"/>
  <c r="J27"/>
  <c i="1" r="AG53"/>
  <c i="3" r="J91"/>
  <c r="BE91"/>
  <c r="J30"/>
  <c i="1" r="AV53"/>
  <c i="3" r="F30"/>
  <c i="1" r="AZ53"/>
  <c i="3" r="J58"/>
  <c r="J57"/>
  <c r="J84"/>
  <c r="F84"/>
  <c r="F82"/>
  <c r="E80"/>
  <c r="J51"/>
  <c r="F51"/>
  <c r="F49"/>
  <c r="E47"/>
  <c r="J36"/>
  <c r="J18"/>
  <c r="E18"/>
  <c r="F85"/>
  <c r="F52"/>
  <c r="J17"/>
  <c r="J12"/>
  <c r="J82"/>
  <c r="J49"/>
  <c r="E7"/>
  <c r="E78"/>
  <c r="E45"/>
  <c i="1" r="AY52"/>
  <c r="AX52"/>
  <c i="2" r="BI200"/>
  <c r="BH200"/>
  <c r="BG200"/>
  <c r="BF200"/>
  <c r="T200"/>
  <c r="R200"/>
  <c r="P200"/>
  <c r="BK200"/>
  <c r="J200"/>
  <c r="BE200"/>
  <c r="BI199"/>
  <c r="BH199"/>
  <c r="BG199"/>
  <c r="BF199"/>
  <c r="T199"/>
  <c r="R199"/>
  <c r="P199"/>
  <c r="BK199"/>
  <c r="J199"/>
  <c r="BE199"/>
  <c r="BI198"/>
  <c r="BH198"/>
  <c r="BG198"/>
  <c r="BF198"/>
  <c r="T198"/>
  <c r="R198"/>
  <c r="P198"/>
  <c r="BK198"/>
  <c r="J198"/>
  <c r="BE198"/>
  <c r="BI196"/>
  <c r="BH196"/>
  <c r="BG196"/>
  <c r="BF196"/>
  <c r="T196"/>
  <c r="R196"/>
  <c r="P196"/>
  <c r="BK196"/>
  <c r="J196"/>
  <c r="BE196"/>
  <c r="BI194"/>
  <c r="BH194"/>
  <c r="BG194"/>
  <c r="BF194"/>
  <c r="T194"/>
  <c r="R194"/>
  <c r="P194"/>
  <c r="BK194"/>
  <c r="J194"/>
  <c r="BE194"/>
  <c r="BI192"/>
  <c r="BH192"/>
  <c r="BG192"/>
  <c r="BF192"/>
  <c r="T192"/>
  <c r="R192"/>
  <c r="P192"/>
  <c r="BK192"/>
  <c r="J192"/>
  <c r="BE192"/>
  <c r="BI190"/>
  <c r="BH190"/>
  <c r="BG190"/>
  <c r="BF190"/>
  <c r="T190"/>
  <c r="R190"/>
  <c r="P190"/>
  <c r="BK190"/>
  <c r="J190"/>
  <c r="BE190"/>
  <c r="BI189"/>
  <c r="BH189"/>
  <c r="BG189"/>
  <c r="BF189"/>
  <c r="T189"/>
  <c r="R189"/>
  <c r="P189"/>
  <c r="BK189"/>
  <c r="J189"/>
  <c r="BE189"/>
  <c r="BI185"/>
  <c r="BH185"/>
  <c r="BG185"/>
  <c r="BF185"/>
  <c r="T185"/>
  <c r="T184"/>
  <c r="R185"/>
  <c r="R184"/>
  <c r="P185"/>
  <c r="P184"/>
  <c r="BK185"/>
  <c r="BK184"/>
  <c r="J184"/>
  <c r="J185"/>
  <c r="BE185"/>
  <c r="J68"/>
  <c r="BI181"/>
  <c r="BH181"/>
  <c r="BG181"/>
  <c r="BF181"/>
  <c r="T181"/>
  <c r="T180"/>
  <c r="R181"/>
  <c r="R180"/>
  <c r="P181"/>
  <c r="P180"/>
  <c r="BK181"/>
  <c r="BK180"/>
  <c r="J180"/>
  <c r="J181"/>
  <c r="BE181"/>
  <c r="J67"/>
  <c r="BI178"/>
  <c r="BH178"/>
  <c r="BG178"/>
  <c r="BF178"/>
  <c r="T178"/>
  <c r="T177"/>
  <c r="R178"/>
  <c r="R177"/>
  <c r="P178"/>
  <c r="P177"/>
  <c r="BK178"/>
  <c r="BK177"/>
  <c r="J177"/>
  <c r="J178"/>
  <c r="BE178"/>
  <c r="J66"/>
  <c r="BI175"/>
  <c r="BH175"/>
  <c r="BG175"/>
  <c r="BF175"/>
  <c r="T175"/>
  <c r="R175"/>
  <c r="P175"/>
  <c r="BK175"/>
  <c r="J175"/>
  <c r="BE175"/>
  <c r="BI173"/>
  <c r="BH173"/>
  <c r="BG173"/>
  <c r="BF173"/>
  <c r="T173"/>
  <c r="R173"/>
  <c r="P173"/>
  <c r="BK173"/>
  <c r="J173"/>
  <c r="BE173"/>
  <c r="BI172"/>
  <c r="BH172"/>
  <c r="BG172"/>
  <c r="BF172"/>
  <c r="T172"/>
  <c r="R172"/>
  <c r="P172"/>
  <c r="BK172"/>
  <c r="J172"/>
  <c r="BE172"/>
  <c r="BI168"/>
  <c r="BH168"/>
  <c r="BG168"/>
  <c r="BF168"/>
  <c r="T168"/>
  <c r="R168"/>
  <c r="P168"/>
  <c r="BK168"/>
  <c r="J168"/>
  <c r="BE168"/>
  <c r="BI165"/>
  <c r="BH165"/>
  <c r="BG165"/>
  <c r="BF165"/>
  <c r="T165"/>
  <c r="R165"/>
  <c r="P165"/>
  <c r="BK165"/>
  <c r="J165"/>
  <c r="BE165"/>
  <c r="BI162"/>
  <c r="BH162"/>
  <c r="BG162"/>
  <c r="BF162"/>
  <c r="T162"/>
  <c r="R162"/>
  <c r="P162"/>
  <c r="BK162"/>
  <c r="J162"/>
  <c r="BE162"/>
  <c r="BI161"/>
  <c r="BH161"/>
  <c r="BG161"/>
  <c r="BF161"/>
  <c r="T161"/>
  <c r="R161"/>
  <c r="P161"/>
  <c r="BK161"/>
  <c r="J161"/>
  <c r="BE161"/>
  <c r="BI155"/>
  <c r="BH155"/>
  <c r="BG155"/>
  <c r="BF155"/>
  <c r="T155"/>
  <c r="T154"/>
  <c r="R155"/>
  <c r="R154"/>
  <c r="P155"/>
  <c r="P154"/>
  <c r="BK155"/>
  <c r="BK154"/>
  <c r="J154"/>
  <c r="J155"/>
  <c r="BE155"/>
  <c r="J65"/>
  <c r="BI152"/>
  <c r="BH152"/>
  <c r="BG152"/>
  <c r="BF152"/>
  <c r="T152"/>
  <c r="R152"/>
  <c r="P152"/>
  <c r="BK152"/>
  <c r="J152"/>
  <c r="BE152"/>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4"/>
  <c r="BH134"/>
  <c r="BG134"/>
  <c r="BF134"/>
  <c r="T134"/>
  <c r="T133"/>
  <c r="R134"/>
  <c r="R133"/>
  <c r="P134"/>
  <c r="P133"/>
  <c r="BK134"/>
  <c r="BK133"/>
  <c r="J133"/>
  <c r="J134"/>
  <c r="BE134"/>
  <c r="J64"/>
  <c r="BI131"/>
  <c r="BH131"/>
  <c r="BG131"/>
  <c r="BF131"/>
  <c r="T131"/>
  <c r="R131"/>
  <c r="P131"/>
  <c r="BK131"/>
  <c r="J131"/>
  <c r="BE131"/>
  <c r="BI127"/>
  <c r="BH127"/>
  <c r="BG127"/>
  <c r="BF127"/>
  <c r="T127"/>
  <c r="R127"/>
  <c r="P127"/>
  <c r="BK127"/>
  <c r="J127"/>
  <c r="BE127"/>
  <c r="BI125"/>
  <c r="BH125"/>
  <c r="BG125"/>
  <c r="BF125"/>
  <c r="T125"/>
  <c r="R125"/>
  <c r="P125"/>
  <c r="BK125"/>
  <c r="J125"/>
  <c r="BE125"/>
  <c r="BI123"/>
  <c r="BH123"/>
  <c r="BG123"/>
  <c r="BF123"/>
  <c r="T123"/>
  <c r="R123"/>
  <c r="P123"/>
  <c r="BK123"/>
  <c r="J123"/>
  <c r="BE123"/>
  <c r="BI120"/>
  <c r="BH120"/>
  <c r="BG120"/>
  <c r="BF120"/>
  <c r="T120"/>
  <c r="T119"/>
  <c r="T118"/>
  <c r="R120"/>
  <c r="R119"/>
  <c r="R118"/>
  <c r="P120"/>
  <c r="P119"/>
  <c r="P118"/>
  <c r="BK120"/>
  <c r="BK119"/>
  <c r="J119"/>
  <c r="BK118"/>
  <c r="J118"/>
  <c r="J120"/>
  <c r="BE120"/>
  <c r="J63"/>
  <c r="J62"/>
  <c r="BI116"/>
  <c r="BH116"/>
  <c r="BG116"/>
  <c r="BF116"/>
  <c r="T116"/>
  <c r="T115"/>
  <c r="R116"/>
  <c r="R115"/>
  <c r="P116"/>
  <c r="P115"/>
  <c r="BK116"/>
  <c r="BK115"/>
  <c r="J115"/>
  <c r="J116"/>
  <c r="BE116"/>
  <c r="J61"/>
  <c r="BI113"/>
  <c r="BH113"/>
  <c r="BG113"/>
  <c r="BF113"/>
  <c r="T113"/>
  <c r="R113"/>
  <c r="P113"/>
  <c r="BK113"/>
  <c r="J113"/>
  <c r="BE113"/>
  <c r="BI110"/>
  <c r="BH110"/>
  <c r="BG110"/>
  <c r="BF110"/>
  <c r="T110"/>
  <c r="R110"/>
  <c r="P110"/>
  <c r="BK110"/>
  <c r="J110"/>
  <c r="BE110"/>
  <c r="BI108"/>
  <c r="BH108"/>
  <c r="BG108"/>
  <c r="BF108"/>
  <c r="T108"/>
  <c r="R108"/>
  <c r="P108"/>
  <c r="BK108"/>
  <c r="J108"/>
  <c r="BE108"/>
  <c r="BI105"/>
  <c r="BH105"/>
  <c r="BG105"/>
  <c r="BF105"/>
  <c r="T105"/>
  <c r="R105"/>
  <c r="P105"/>
  <c r="BK105"/>
  <c r="J105"/>
  <c r="BE105"/>
  <c r="BI103"/>
  <c r="BH103"/>
  <c r="BG103"/>
  <c r="BF103"/>
  <c r="T103"/>
  <c r="T102"/>
  <c r="R103"/>
  <c r="R102"/>
  <c r="P103"/>
  <c r="P102"/>
  <c r="BK103"/>
  <c r="BK102"/>
  <c r="J102"/>
  <c r="J103"/>
  <c r="BE103"/>
  <c r="J60"/>
  <c r="BI100"/>
  <c r="BH100"/>
  <c r="BG100"/>
  <c r="BF100"/>
  <c r="T100"/>
  <c r="R100"/>
  <c r="P100"/>
  <c r="BK100"/>
  <c r="J100"/>
  <c r="BE100"/>
  <c r="BI99"/>
  <c r="BH99"/>
  <c r="BG99"/>
  <c r="BF99"/>
  <c r="T99"/>
  <c r="R99"/>
  <c r="P99"/>
  <c r="BK99"/>
  <c r="J99"/>
  <c r="BE99"/>
  <c r="BI98"/>
  <c r="BH98"/>
  <c r="BG98"/>
  <c r="BF98"/>
  <c r="T98"/>
  <c r="R98"/>
  <c r="P98"/>
  <c r="BK98"/>
  <c r="J98"/>
  <c r="BE98"/>
  <c r="BI96"/>
  <c r="BH96"/>
  <c r="BG96"/>
  <c r="BF96"/>
  <c r="T96"/>
  <c r="T95"/>
  <c r="R96"/>
  <c r="R95"/>
  <c r="P96"/>
  <c r="P95"/>
  <c r="BK96"/>
  <c r="BK95"/>
  <c r="J95"/>
  <c r="J96"/>
  <c r="BE96"/>
  <c r="J59"/>
  <c r="BI94"/>
  <c r="BH94"/>
  <c r="BG94"/>
  <c r="BF94"/>
  <c r="T94"/>
  <c r="R94"/>
  <c r="P94"/>
  <c r="BK94"/>
  <c r="J94"/>
  <c r="BE94"/>
  <c r="BI91"/>
  <c r="F34"/>
  <c i="1" r="BD52"/>
  <c i="2" r="BH91"/>
  <c r="F33"/>
  <c i="1" r="BC52"/>
  <c i="2" r="BG91"/>
  <c r="F32"/>
  <c i="1" r="BB52"/>
  <c i="2" r="BF91"/>
  <c r="J31"/>
  <c i="1" r="AW52"/>
  <c i="2" r="F31"/>
  <c i="1" r="BA52"/>
  <c i="2" r="T91"/>
  <c r="T90"/>
  <c r="T89"/>
  <c r="T88"/>
  <c r="R91"/>
  <c r="R90"/>
  <c r="R89"/>
  <c r="R88"/>
  <c r="P91"/>
  <c r="P90"/>
  <c r="P89"/>
  <c r="P88"/>
  <c i="1" r="AU52"/>
  <c i="2" r="BK91"/>
  <c r="BK90"/>
  <c r="J90"/>
  <c r="BK89"/>
  <c r="J89"/>
  <c r="BK88"/>
  <c r="J88"/>
  <c r="J56"/>
  <c r="J27"/>
  <c i="1" r="AG52"/>
  <c i="2" r="J91"/>
  <c r="BE91"/>
  <c r="J30"/>
  <c i="1" r="AV52"/>
  <c i="2" r="F30"/>
  <c i="1" r="AZ52"/>
  <c i="2" r="J58"/>
  <c r="J57"/>
  <c r="J84"/>
  <c r="F84"/>
  <c r="F82"/>
  <c r="E80"/>
  <c r="J51"/>
  <c r="F51"/>
  <c r="F49"/>
  <c r="E47"/>
  <c r="J36"/>
  <c r="J18"/>
  <c r="E18"/>
  <c r="F85"/>
  <c r="F52"/>
  <c r="J17"/>
  <c r="J12"/>
  <c r="J82"/>
  <c r="J49"/>
  <c r="E7"/>
  <c r="E78"/>
  <c r="E45"/>
  <c i="1" r="BD51"/>
  <c r="W30"/>
  <c r="BC51"/>
  <c r="W29"/>
  <c r="BB51"/>
  <c r="W28"/>
  <c r="BA51"/>
  <c r="W27"/>
  <c r="AZ51"/>
  <c r="W26"/>
  <c r="AY51"/>
  <c r="AX51"/>
  <c r="AW51"/>
  <c r="AK27"/>
  <c r="AV51"/>
  <c r="AK26"/>
  <c r="AU51"/>
  <c r="AT51"/>
  <c r="AS51"/>
  <c r="AG51"/>
  <c r="AK23"/>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<sst xmlns="http://schemas.openxmlformats.org/spreadsheetml/2006/main">
  <si>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</si>
  <si>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</si>
  <si>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</si>
  <si>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</si>
  <si>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</si>
  <si>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</si>
  <si>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</si>
  <si>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{43b0f674-e565-4a0a-9e48-eacf383759b4}</t>
  </si>
  <si>
    <t>0,01</t>
  </si>
  <si>
    <t>21</t>
  </si>
  <si>
    <t>15</t>
  </si>
  <si>
    <t>REKAPITULACE STAVBY</t>
  </si>
  <si>
    <t xml:space="preserve">v ---  níže se nacházejí doplnkové a pomocné údaje k sestavám  --- v</t>
  </si>
  <si>
    <t>Návod na vyplnění</t>
  </si>
  <si>
    <t>0,001</t>
  </si>
  <si>
    <t>Kód:</t>
  </si>
  <si>
    <t>19001B</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</si>
  <si>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</si>
  <si>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</si>
  <si>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ZŠ Podhořská</t>
  </si>
  <si>
    <t>KSO:</t>
  </si>
  <si>
    <t/>
  </si>
  <si>
    <t>CC-CZ:</t>
  </si>
  <si>
    <t>Místo:</t>
  </si>
  <si>
    <t>Podhořská</t>
  </si>
  <si>
    <t>Datum:</t>
  </si>
  <si>
    <t>14. 1. 2019</t>
  </si>
  <si>
    <t>Zadavatel:</t>
  </si>
  <si>
    <t>IČ:</t>
  </si>
  <si>
    <t>00298221</t>
  </si>
  <si>
    <t>Město Odry</t>
  </si>
  <si>
    <t>DIČ:</t>
  </si>
  <si>
    <t>CZ00298221</t>
  </si>
  <si>
    <t>Uchazeč:</t>
  </si>
  <si>
    <t>Vyplň údaj</t>
  </si>
  <si>
    <t>Projektant:</t>
  </si>
  <si>
    <t>27848183</t>
  </si>
  <si>
    <t>BYVAST pro s.r.o.</t>
  </si>
  <si>
    <t>CZ27848183</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</si>
  <si>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</si>
  <si>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</si>
  <si>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</si>
  <si>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</si>
  <si>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</si>
  <si>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</si>
  <si>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</si>
  <si>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</si>
  <si>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</si>
  <si>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</si>
  <si>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</si>
  <si>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</si>
  <si>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</si>
  <si>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</si>
  <si>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</si>
  <si>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</si>
  <si>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</si>
  <si>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</si>
  <si>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</si>
  <si>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</si>
  <si>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</si>
  <si>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</si>
  <si>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</si>
  <si>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</si>
  <si>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</si>
  <si>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</si>
  <si>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</si>
  <si>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</si>
  <si>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</si>
  <si>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</si>
  <si>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</si>
  <si>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</si>
  <si>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</si>
  <si>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</si>
  <si>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</si>
  <si>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</si>
  <si>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</si>
  <si>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</si>
  <si>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</si>
  <si>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</si>
  <si>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</si>
  <si>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</si>
  <si>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</si>
  <si>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Učebna č. 44</t>
  </si>
  <si>
    <t>STA</t>
  </si>
  <si>
    <t>1</t>
  </si>
  <si>
    <t>{06572ead-2591-4fe2-9898-f14e298359ae}</t>
  </si>
  <si>
    <t>2</t>
  </si>
  <si>
    <t>02</t>
  </si>
  <si>
    <t>Učebna č. 54</t>
  </si>
  <si>
    <t>{98ac8c71-4802-4f2b-91f0-2eade2d3b534}</t>
  </si>
  <si>
    <t>1) Krycí list soupisu</t>
  </si>
  <si>
    <t>2) Rekapitulace</t>
  </si>
  <si>
    <t>3) Soupis prací</t>
  </si>
  <si>
    <t>Zpět na list:</t>
  </si>
  <si>
    <t>Rekapitulace stavby</t>
  </si>
  <si>
    <t>KRYCÍ LIST SOUPISU</t>
  </si>
  <si>
    <t>Objekt:</t>
  </si>
  <si>
    <t>01 - Učebna č. 44</t>
  </si>
  <si>
    <t>REKAPITULACE ČLENĚNÍ SOUPISU PRACÍ</t>
  </si>
  <si>
    <t>Kód dílu - Popis</t>
  </si>
  <si>
    <t>Cena celkem [CZK]</t>
  </si>
  <si>
    <t>Náklady soupisu celkem</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</si>
  <si>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</si>
  <si>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</si>
  <si>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</si>
  <si>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</si>
  <si>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</si>
  <si>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</si>
  <si>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</si>
  <si>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735 - Ústřední vytápění - otopná tělesa</t>
  </si>
  <si>
    <t xml:space="preserve">    741 - Elektroinstalace - silnoproud</t>
  </si>
  <si>
    <t xml:space="preserve">    742 - Elektroinstalace - slaboproud</t>
  </si>
  <si>
    <t xml:space="preserve">    766 - Konstrukce truhlářské</t>
  </si>
  <si>
    <t xml:space="preserve">    767 - Konstrukce zámečnické</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</si>
  <si>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</si>
  <si>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</si>
  <si>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</si>
  <si>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</si>
  <si>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</si>
  <si>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</si>
  <si>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</si>
  <si>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</si>
  <si>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</si>
  <si>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</si>
  <si>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</si>
  <si>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</si>
  <si>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</si>
  <si>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</si>
  <si>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</si>
  <si>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</si>
  <si>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</si>
  <si>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</si>
  <si>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6</t>
  </si>
  <si>
    <t>Úpravy povrchů, podlahy a osazování výplní</t>
  </si>
  <si>
    <t>K</t>
  </si>
  <si>
    <t>612325121</t>
  </si>
  <si>
    <t>Vápenocementová omítka rýh štuková ve stěnách, šířky rýhy do 150 mm</t>
  </si>
  <si>
    <t>m2</t>
  </si>
  <si>
    <t>CS ÚRS 2018 01</t>
  </si>
  <si>
    <t>4</t>
  </si>
  <si>
    <t>-356084597</t>
  </si>
  <si>
    <t>VV</t>
  </si>
  <si>
    <t>2*3*0,5</t>
  </si>
  <si>
    <t>Součet</t>
  </si>
  <si>
    <t>632451431</t>
  </si>
  <si>
    <t>Doplnění cementového potěru na mazaninách a betonových podkladech (s dodáním hmot), hlazeného dřevěným nebo ocelovým hladítkem, plochy jednotlivě do 1 m2 a tl. přes 20 do 30 mm</t>
  </si>
  <si>
    <t>-2080259395</t>
  </si>
  <si>
    <t>9</t>
  </si>
  <si>
    <t>Ostatní konstrukce a práce, bourání</t>
  </si>
  <si>
    <t>3</t>
  </si>
  <si>
    <t>952901111</t>
  </si>
  <si>
    <t>Vyčištění budov nebo objektů před předáním do užívání budov bytové nebo občanské výstavby, světlé výšky podlaží do 4 m</t>
  </si>
  <si>
    <t>1874813720</t>
  </si>
  <si>
    <t>PSC</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</si>
  <si>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</si>
  <si>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974042532</t>
  </si>
  <si>
    <t>Vysekání rýh v betonové nebo jiné monolitické dlažbě s betonovým podkladem do hl. 50 mm a šířky do 70 mm</t>
  </si>
  <si>
    <t>m</t>
  </si>
  <si>
    <t>675517565</t>
  </si>
  <si>
    <t>5</t>
  </si>
  <si>
    <t>974082112</t>
  </si>
  <si>
    <t>Vysekání rýh pro vodiče v omítce vápenné nebo vápenocementové stěn, šířky do 30 mm</t>
  </si>
  <si>
    <t>1331437873</t>
  </si>
  <si>
    <t>977131115</t>
  </si>
  <si>
    <t>Vrty příklepovými vrtáky do cihelného zdiva nebo prostého betonu průměru 16 mm</t>
  </si>
  <si>
    <t>1939534566</t>
  </si>
  <si>
    <t xml:space="preserve">Poznámka k souboru cen:_x000d_
1. V cenách jsou započteny i náklady na rozměření, vrtání vrtacím kladivem a opotřebení příklepových vrtáků. 2. Vrty příklepovými vrtáky větších rozměrů a jádrové vrty se oceňují cenami části A02 katalogu 800-5 Sanace. </t>
  </si>
  <si>
    <t>997</t>
  </si>
  <si>
    <t>Přesun sutě</t>
  </si>
  <si>
    <t>7</t>
  </si>
  <si>
    <t>997013156</t>
  </si>
  <si>
    <t>Vnitrostaveništní doprava suti a vybouraných hmot vodorovně do 50 m svisle s omezením mechanizace pro budovy a haly výšky přes 18 do 21 m</t>
  </si>
  <si>
    <t>t</t>
  </si>
  <si>
    <t>-2098330988</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</si>
  <si>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</si>
  <si>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8</t>
  </si>
  <si>
    <t>997013219</t>
  </si>
  <si>
    <t>Vnitrostaveništní doprava suti a vybouraných hmot vodorovně do 50 m Příplatek k cenám -3111 až -3217 za zvětšenou vodorovnou dopravu přes vymezenou dopravní vzdálenost za každých dalších i započatých 10 m</t>
  </si>
  <si>
    <t>1650761698</t>
  </si>
  <si>
    <t>0,382*5 'Přepočtené koeficientem množství</t>
  </si>
  <si>
    <t>997013501</t>
  </si>
  <si>
    <t>Odvoz suti a vybouraných hmot na skládku nebo meziskládku se složením, na vzdálenost do 1 km</t>
  </si>
  <si>
    <t>1691984036</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</si>
  <si>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</si>
  <si>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10</t>
  </si>
  <si>
    <t>997013509</t>
  </si>
  <si>
    <t>Odvoz suti a vybouraných hmot na skládku nebo meziskládku se složením, na vzdálenost Příplatek k ceně za každý další i započatý 1 km přes 1 km</t>
  </si>
  <si>
    <t>659445973</t>
  </si>
  <si>
    <t>0,382*15 'Přepočtené koeficientem množství</t>
  </si>
  <si>
    <t>11</t>
  </si>
  <si>
    <t>997013831</t>
  </si>
  <si>
    <t>Poplatek za uložení stavebního odpadu na skládce (skládkovné) směsného stavebního a demoličního zatříděného do Katalogu odpadů pod kódem 170 904</t>
  </si>
  <si>
    <t>883299150</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</si>
  <si>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</si>
  <si>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</si>
  <si>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</si>
  <si>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12</t>
  </si>
  <si>
    <t>998011003</t>
  </si>
  <si>
    <t>Přesun hmot pro budovy občanské výstavby, bydlení, výrobu a služby s nosnou svislou konstrukcí zděnou z cihel, tvárnic nebo kamene vodorovná dopravní vzdálenost do 100 m pro budovy výšky přes 12 do 24 m</t>
  </si>
  <si>
    <t>15176679</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</si>
  <si>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</si>
  <si>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</si>
  <si>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</si>
  <si>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735</t>
  </si>
  <si>
    <t>Ústřední vytápění - otopná tělesa</t>
  </si>
  <si>
    <t>13</t>
  </si>
  <si>
    <t>735121810</t>
  </si>
  <si>
    <t>Demontáž otopných těles ocelových článkových</t>
  </si>
  <si>
    <t>16</t>
  </si>
  <si>
    <t>628398019</t>
  </si>
  <si>
    <t xml:space="preserve">"2x27článků" 2*1,2*0,8 </t>
  </si>
  <si>
    <t>14</t>
  </si>
  <si>
    <t>735151385</t>
  </si>
  <si>
    <t>Otopná tělesa panelová dvoudesková PN 1,0 MPa, T do 110°C bez přídavné přestupní plochy výšky tělesa 600 mm stavební délky / výkonu 2600 mm / 2543 W</t>
  </si>
  <si>
    <t>kus</t>
  </si>
  <si>
    <t>-1047552659</t>
  </si>
  <si>
    <t xml:space="preserve">Poznámka k souboru cen:_x000d_
1. Ceny lze použít pro jakýkoli způsob připojení. </t>
  </si>
  <si>
    <t>73515R1</t>
  </si>
  <si>
    <t>Zamražení potrubí</t>
  </si>
  <si>
    <t>1088983046</t>
  </si>
  <si>
    <t>735494811</t>
  </si>
  <si>
    <t>Vypuštění vody z otopných soustav bez kotlů, ohříváků, zásobníků a nádrží</t>
  </si>
  <si>
    <t>2143846468</t>
  </si>
  <si>
    <t xml:space="preserve">Poznámka k souboru cen:_x000d_
1. V ceně je započteno vypuštění vody z otopných těles včetně rozvodu potrubí. 2. Cenami se oceňuje: a) vypuštění vody z otopných těles při jejich demontáži a opravách v úseku od rozdělovače po otopné těleso včetně, popřípadě od protipříruby potrubí připojeného ke zdroji, b) vypouštění vody ze stoupacích potrubí v úseku od uzávěru stoupacích potrubí k otopným tělesům včetně. 3. Množství se určí součtem výhřevných ploch všech otopných těles vypouštěného systému nebo stoupacího potrubí. </t>
  </si>
  <si>
    <t>17</t>
  </si>
  <si>
    <t>998735103</t>
  </si>
  <si>
    <t>Přesun hmot pro otopná tělesa stanovený z hmotnosti přesunovaného materiálu vodorovná dopravní vzdálenost do 50 m v objektech výšky přes 12 do 24 m</t>
  </si>
  <si>
    <t>1049243875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</si>
  <si>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</si>
  <si>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741</t>
  </si>
  <si>
    <t>Elektroinstalace - silnoproud</t>
  </si>
  <si>
    <t>18</t>
  </si>
  <si>
    <t>741110511</t>
  </si>
  <si>
    <t>Montáž lišt a kanálků elektroinstalačních se spojkami, ohyby a rohy a s nasunutím do krabic vkládacích s víčkem, šířky do 60 mm</t>
  </si>
  <si>
    <t>871001387</t>
  </si>
  <si>
    <t>"přeložení lišt pod okny" 8</t>
  </si>
  <si>
    <t>19</t>
  </si>
  <si>
    <t>M</t>
  </si>
  <si>
    <t>34571007</t>
  </si>
  <si>
    <t>lišta elektroinstalační hranatá bílá 40 x 20</t>
  </si>
  <si>
    <t>32</t>
  </si>
  <si>
    <t>1121429950</t>
  </si>
  <si>
    <t>20</t>
  </si>
  <si>
    <t>741111001</t>
  </si>
  <si>
    <t>Montáž systému podlahových kanálů se spojkami, ohyby a rohy a s nasunutím do krabic kanálů</t>
  </si>
  <si>
    <t>1010035995</t>
  </si>
  <si>
    <t>34571111</t>
  </si>
  <si>
    <t>trubka elektroinstalační pancéřová pevná z PH D 44,1/50 mm, délka 3m</t>
  </si>
  <si>
    <t>-1894213590</t>
  </si>
  <si>
    <t>22</t>
  </si>
  <si>
    <t>741112022</t>
  </si>
  <si>
    <t>Montáž krabic elektroinstalačních bez napojení na trubky a lišty, demontáže a montáže víčka a přístroje protahovacích nebo odbočných nástěnných plastových čtyřhranných, vel. do 160x160 mm</t>
  </si>
  <si>
    <t>1634112736</t>
  </si>
  <si>
    <t>23</t>
  </si>
  <si>
    <t>345715R1</t>
  </si>
  <si>
    <t>krabice elektroinstalační na stěnu</t>
  </si>
  <si>
    <t>1579397314</t>
  </si>
  <si>
    <t>24</t>
  </si>
  <si>
    <t>741112801</t>
  </si>
  <si>
    <t>Demotáž elektroinstalačních lišt a kanálů nástěnných uložených pevně vkládacích</t>
  </si>
  <si>
    <t>1074578774</t>
  </si>
  <si>
    <t>25</t>
  </si>
  <si>
    <t>741122211</t>
  </si>
  <si>
    <t>Montáž kabelů měděných bez ukončení uložených volně nebo v liště plných kulatých (CYKY) počtu a průřezu žil 3x1,5 až 6 mm2</t>
  </si>
  <si>
    <t>-423672317</t>
  </si>
  <si>
    <t>26</t>
  </si>
  <si>
    <t>34111036</t>
  </si>
  <si>
    <t>kabel silový s Cu jádrem 1 kV 3x2,5mm2</t>
  </si>
  <si>
    <t>-1931853917</t>
  </si>
  <si>
    <t>27</t>
  </si>
  <si>
    <t>741313005</t>
  </si>
  <si>
    <t>Montáž zásuvek domovních se zapojením vodičů bezšroubové připojení polozapuštěných nebo zapuštěných 10/16 A, provedení 2P + PE s ochrannými clonkami a přepěťovou ochranou</t>
  </si>
  <si>
    <t>-73903029</t>
  </si>
  <si>
    <t>28</t>
  </si>
  <si>
    <t>34555123</t>
  </si>
  <si>
    <t>zásuvka 2násobná 16A bílá, slonová kost</t>
  </si>
  <si>
    <t>1290729756</t>
  </si>
  <si>
    <t>29</t>
  </si>
  <si>
    <t>741320105</t>
  </si>
  <si>
    <t>Montáž jističů se zapojením vodičů jednopólových nn do 25 A ve skříni</t>
  </si>
  <si>
    <t>435449374</t>
  </si>
  <si>
    <t>30</t>
  </si>
  <si>
    <t>35822111</t>
  </si>
  <si>
    <t>jistič 1pólový-charakteristika B 16A</t>
  </si>
  <si>
    <t>-1993086911</t>
  </si>
  <si>
    <t>31</t>
  </si>
  <si>
    <t>998741103</t>
  </si>
  <si>
    <t>Přesun hmot pro silnoproud stanovený z hmotnosti přesunovaného materiálu vodorovná dopravní vzdálenost do 50 m v objektech výšky přes 12 do 24 m</t>
  </si>
  <si>
    <t>1814045334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</si>
  <si>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</si>
  <si>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998741192</t>
  </si>
  <si>
    <t>Přesun hmot pro silnoproud stanovený z hmotnosti přesunovaného materiálu Příplatek k ceně za zvětšený přesun přes vymezenou největší dopravní vzdálenost do 100 m</t>
  </si>
  <si>
    <t>-1495411008</t>
  </si>
  <si>
    <t>742</t>
  </si>
  <si>
    <t>Elektroinstalace - slaboproud</t>
  </si>
  <si>
    <t>33</t>
  </si>
  <si>
    <t>742121001</t>
  </si>
  <si>
    <t>Montáž kabelů sdělovacích pro vnitřní rozvody počtu žil do 15</t>
  </si>
  <si>
    <t>1857278765</t>
  </si>
  <si>
    <t xml:space="preserve">Poznámka k souboru cen:_x000d_
1. Ceny lze použít i pro ocenění koaxiálních kabelů. </t>
  </si>
  <si>
    <t>"Aktivní USB" 10</t>
  </si>
  <si>
    <t>"ozvučení 2-linka" 20</t>
  </si>
  <si>
    <t>"RJ-45" 12</t>
  </si>
  <si>
    <t>34</t>
  </si>
  <si>
    <t>341215R1</t>
  </si>
  <si>
    <t>kabel audio 2-linka</t>
  </si>
  <si>
    <t>-2017603023</t>
  </si>
  <si>
    <t>35</t>
  </si>
  <si>
    <t>341215R2</t>
  </si>
  <si>
    <t>kabel USB aktivní</t>
  </si>
  <si>
    <t>1864982949</t>
  </si>
  <si>
    <t>36</t>
  </si>
  <si>
    <t>341215R3</t>
  </si>
  <si>
    <t>kabel UTP cat6</t>
  </si>
  <si>
    <t>2092217783</t>
  </si>
  <si>
    <t>37</t>
  </si>
  <si>
    <t>742121002</t>
  </si>
  <si>
    <t>Montáž kabelů sdělovacích pro vnitřní rozvody počtu žil přes 15</t>
  </si>
  <si>
    <t>762558273</t>
  </si>
  <si>
    <t>"HDMI" 10</t>
  </si>
  <si>
    <t>38</t>
  </si>
  <si>
    <t>341215R4</t>
  </si>
  <si>
    <t>kabel HDMI</t>
  </si>
  <si>
    <t>1363564124</t>
  </si>
  <si>
    <t>39</t>
  </si>
  <si>
    <t>998742103</t>
  </si>
  <si>
    <t>Přesun hmot pro slaboproud stanovený z hmotnosti přesunovaného materiálu vodorovná dopravní vzdálenost do 50 m v objektech výšky přes 12 do 24 m</t>
  </si>
  <si>
    <t>-1242413133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</si>
  <si>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</si>
  <si>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40</t>
  </si>
  <si>
    <t>998742192</t>
  </si>
  <si>
    <t>Přesun hmot pro slaboproud stanovený z hmotnosti přesunovaného materiálu Příplatek k ceně za zvětšený přesun přes vymezenou největší dopravní vzdálenost do 100 m</t>
  </si>
  <si>
    <t>40990120</t>
  </si>
  <si>
    <t>766</t>
  </si>
  <si>
    <t>Konstrukce truhlářské</t>
  </si>
  <si>
    <t>41</t>
  </si>
  <si>
    <t>766411812</t>
  </si>
  <si>
    <t>Demontáž obložení stěn panely, plochy přes 1,5 m2</t>
  </si>
  <si>
    <t>-1727592893</t>
  </si>
  <si>
    <t xml:space="preserve">Poznámka k souboru cen:_x000d_
1. Cenami nelze oceňovat demontáž obložení stěn výšky přes 2,5 m; tyto práce se oceňují cenami souboru cen 766 42-18 Demontáž obložení podhledů. </t>
  </si>
  <si>
    <t>767</t>
  </si>
  <si>
    <t>Konstrukce zámečnické</t>
  </si>
  <si>
    <t>42</t>
  </si>
  <si>
    <t>767151810</t>
  </si>
  <si>
    <t>Demontáž přestavitelných a mobilních příček přestavitelných rámových modul výšky do 3 m</t>
  </si>
  <si>
    <t>-2091365401</t>
  </si>
  <si>
    <t>"konstrukce parapetu" 5,85*1</t>
  </si>
  <si>
    <t>784</t>
  </si>
  <si>
    <t>Dokončovací práce - malby a tapety</t>
  </si>
  <si>
    <t>43</t>
  </si>
  <si>
    <t>784121001</t>
  </si>
  <si>
    <t>Oškrabání malby v místnostech výšky do 3,80 m</t>
  </si>
  <si>
    <t>1494809228</t>
  </si>
  <si>
    <t xml:space="preserve">Poznámka k souboru cen:_x000d_
1. Cenami souboru cen se oceňuje jakýkoli počet současně škrabaných vrstev barvy. </t>
  </si>
  <si>
    <t>2*(7,6+5,85)*3+45</t>
  </si>
  <si>
    <t>44</t>
  </si>
  <si>
    <t>784161211</t>
  </si>
  <si>
    <t>Lokální vyrovnání podkladu sádrovou stěrkou, tloušťky do 3 mm, plochy přes 0,1 do 0,25 m2 v místnostech výšky do 3,80 m</t>
  </si>
  <si>
    <t>-450660236</t>
  </si>
  <si>
    <t>45</t>
  </si>
  <si>
    <t>784171101</t>
  </si>
  <si>
    <t>Zakrytí nemalovaných ploch (materiál ve specifikaci) včetně pozdějšího odkrytí podlah</t>
  </si>
  <si>
    <t>1026067612</t>
  </si>
  <si>
    <t xml:space="preserve">Poznámka k souboru cen:_x000d_
1. V cenách nejsou započteny náklady na dodávku fólie, tyto se oceňují ve speifikaci.Ztratné lze stanovit ve výši 5%. </t>
  </si>
  <si>
    <t>46</t>
  </si>
  <si>
    <t>28323151</t>
  </si>
  <si>
    <t>papír separační potažený PE fólií</t>
  </si>
  <si>
    <t>-1493216766</t>
  </si>
  <si>
    <t>45*1,05 'Přepočtené koeficientem množství</t>
  </si>
  <si>
    <t>47</t>
  </si>
  <si>
    <t>784171111</t>
  </si>
  <si>
    <t>Zakrytí nemalovaných ploch (materiál ve specifikaci) včetně pozdějšího odkrytí svislých ploch např. stěn, oken, dveří v místnostech výšky do 3,80</t>
  </si>
  <si>
    <t>542806538</t>
  </si>
  <si>
    <t>48</t>
  </si>
  <si>
    <t>58124844</t>
  </si>
  <si>
    <t xml:space="preserve">fólie pro malířské potřeby zakrývací,  25µ,  4 x 5 m</t>
  </si>
  <si>
    <t>-2078706706</t>
  </si>
  <si>
    <t>15*1,05 'Přepočtené koeficientem množství</t>
  </si>
  <si>
    <t>49</t>
  </si>
  <si>
    <t>784181101</t>
  </si>
  <si>
    <t>Penetrace podkladu jednonásobná základní akrylátová v místnostech výšky do 3,80 m</t>
  </si>
  <si>
    <t>899201038</t>
  </si>
  <si>
    <t>50</t>
  </si>
  <si>
    <t>784221101</t>
  </si>
  <si>
    <t>Malby z malířských směsí otěruvzdorných za sucha dvojnásobné, bílé za sucha otěruvzdorné dobře v místnostech výšky do 3,80 m</t>
  </si>
  <si>
    <t>-2140720731</t>
  </si>
  <si>
    <t>51</t>
  </si>
  <si>
    <t>784221141</t>
  </si>
  <si>
    <t>Malby z malířských směsí otěruvzdorných za sucha Příplatek k cenám dvojnásobných maleb za provádění barevné malby tónované tónovacími přípravky</t>
  </si>
  <si>
    <t>1318311642</t>
  </si>
  <si>
    <t>02 - Učebna č. 54</t>
  </si>
  <si>
    <t>419525393</t>
  </si>
  <si>
    <t>7,5*0,5</t>
  </si>
  <si>
    <t>-1014928265</t>
  </si>
  <si>
    <t>728219613</t>
  </si>
  <si>
    <t>-2093782487</t>
  </si>
  <si>
    <t>478585400</t>
  </si>
  <si>
    <t>1770078347</t>
  </si>
  <si>
    <t>4*0,3</t>
  </si>
  <si>
    <t>-381528720</t>
  </si>
  <si>
    <t>801733988</t>
  </si>
  <si>
    <t>0,558*5 'Přepočtené koeficientem množství</t>
  </si>
  <si>
    <t>-382381587</t>
  </si>
  <si>
    <t>-188970977</t>
  </si>
  <si>
    <t>0,558*15 'Přepočtené koeficientem množství</t>
  </si>
  <si>
    <t>873394941</t>
  </si>
  <si>
    <t>-1544827237</t>
  </si>
  <si>
    <t>-1313539920</t>
  </si>
  <si>
    <t xml:space="preserve">"3x27článků" 3*1,2*0,8 </t>
  </si>
  <si>
    <t>1433863929</t>
  </si>
  <si>
    <t>-1200172375</t>
  </si>
  <si>
    <t>319340197</t>
  </si>
  <si>
    <t>1641758081</t>
  </si>
  <si>
    <t>1727569094</t>
  </si>
  <si>
    <t>-2026795326</t>
  </si>
  <si>
    <t>1317908966</t>
  </si>
  <si>
    <t>-1717718879</t>
  </si>
  <si>
    <t>-1322272838</t>
  </si>
  <si>
    <t>-840595872</t>
  </si>
  <si>
    <t>-897621134</t>
  </si>
  <si>
    <t>-1183171991</t>
  </si>
  <si>
    <t>-647320305</t>
  </si>
  <si>
    <t>-600347490</t>
  </si>
  <si>
    <t>1782523389</t>
  </si>
  <si>
    <t>-1791841851</t>
  </si>
  <si>
    <t>-1704685624</t>
  </si>
  <si>
    <t>-676814943</t>
  </si>
  <si>
    <t>-1955818668</t>
  </si>
  <si>
    <t>"ozvučení 2-linka" 4*7+3+3*5+2*9+8</t>
  </si>
  <si>
    <t>"RJ-45" 15</t>
  </si>
  <si>
    <t>1828055243</t>
  </si>
  <si>
    <t>"ozvučení 2-linka" 72</t>
  </si>
  <si>
    <t>1959007064</t>
  </si>
  <si>
    <t>-820016968</t>
  </si>
  <si>
    <t>609728109</t>
  </si>
  <si>
    <t>-1662843004</t>
  </si>
  <si>
    <t>-276403573</t>
  </si>
  <si>
    <t>-1635109498</t>
  </si>
  <si>
    <t>1631908163</t>
  </si>
  <si>
    <t>-331237698</t>
  </si>
  <si>
    <t>"konstrukce parapetu" 8,9*1</t>
  </si>
  <si>
    <t>-1689691017</t>
  </si>
  <si>
    <t>2*(8,91+7,8)*3+70</t>
  </si>
  <si>
    <t>786164823</t>
  </si>
  <si>
    <t>321611978</t>
  </si>
  <si>
    <t>1148908282</t>
  </si>
  <si>
    <t>70*1,05 'Přepočtené koeficientem množství</t>
  </si>
  <si>
    <t>-710495157</t>
  </si>
  <si>
    <t>-341061822</t>
  </si>
  <si>
    <t>20*1,05 'Přepočtené koeficientem množství</t>
  </si>
  <si>
    <t>-858626406</t>
  </si>
  <si>
    <t>-935912571</t>
  </si>
  <si>
    <t>1490595187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</si>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</sst>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9"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9" fillId="0" borderId="0" xfId="0" applyFont="1" applyAlignment="1">
      <alignment horizontal="left" vertical="center"/>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4" fontId="20"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9"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8"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8" fillId="0" borderId="0" xfId="0" applyFont="1" applyAlignment="1" applyProtection="1">
      <alignment horizontal="left" vertical="center" wrapText="1"/>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4"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7" fillId="0" borderId="29" xfId="0" applyFont="1" applyBorder="1" applyAlignment="1">
      <alignment vertical="center" wrapText="1"/>
      <protection locked="0"/>
    </xf>
    <xf numFmtId="0" fontId="37" fillId="0" borderId="30" xfId="0" applyFont="1" applyBorder="1" applyAlignment="1">
      <alignment vertical="center" wrapText="1"/>
      <protection locked="0"/>
    </xf>
    <xf numFmtId="0" fontId="37" fillId="0" borderId="31" xfId="0" applyFont="1" applyBorder="1" applyAlignment="1">
      <alignment vertical="center" wrapText="1"/>
      <protection locked="0"/>
    </xf>
    <xf numFmtId="0" fontId="37" fillId="0" borderId="32" xfId="0" applyFont="1" applyBorder="1" applyAlignment="1">
      <alignment horizontal="center" vertical="center" wrapText="1"/>
      <protection locked="0"/>
    </xf>
    <xf numFmtId="0" fontId="38" fillId="0" borderId="1" xfId="0" applyFont="1" applyBorder="1" applyAlignment="1">
      <alignment horizontal="center" vertical="center" wrapText="1"/>
      <protection locked="0"/>
    </xf>
    <xf numFmtId="0" fontId="37" fillId="0" borderId="33" xfId="0" applyFont="1" applyBorder="1" applyAlignment="1">
      <alignment horizontal="center" vertical="center" wrapText="1"/>
      <protection locked="0"/>
    </xf>
    <xf numFmtId="0" fontId="37" fillId="0" borderId="32" xfId="0" applyFont="1" applyBorder="1" applyAlignment="1">
      <alignment vertical="center" wrapText="1"/>
      <protection locked="0"/>
    </xf>
    <xf numFmtId="0" fontId="39" fillId="0" borderId="34" xfId="0" applyFont="1" applyBorder="1" applyAlignment="1">
      <alignment horizontal="left" wrapText="1"/>
      <protection locked="0"/>
    </xf>
    <xf numFmtId="0" fontId="37" fillId="0" borderId="33" xfId="0" applyFont="1" applyBorder="1" applyAlignment="1">
      <alignment vertical="center" wrapText="1"/>
      <protection locked="0"/>
    </xf>
    <xf numFmtId="0" fontId="39" fillId="0" borderId="1" xfId="0" applyFont="1" applyBorder="1" applyAlignment="1">
      <alignment horizontal="left" vertical="center" wrapText="1"/>
      <protection locked="0"/>
    </xf>
    <xf numFmtId="0" fontId="40" fillId="0" borderId="1" xfId="0" applyFont="1" applyBorder="1" applyAlignment="1">
      <alignment horizontal="left" vertical="center" wrapText="1"/>
      <protection locked="0"/>
    </xf>
    <xf numFmtId="0" fontId="40" fillId="0" borderId="32" xfId="0" applyFont="1" applyBorder="1" applyAlignment="1">
      <alignment vertical="center" wrapText="1"/>
      <protection locked="0"/>
    </xf>
    <xf numFmtId="0" fontId="40" fillId="0" borderId="1" xfId="0" applyFont="1" applyBorder="1" applyAlignment="1">
      <alignment vertical="center" wrapText="1"/>
      <protection locked="0"/>
    </xf>
    <xf numFmtId="0" fontId="40" fillId="0" borderId="1" xfId="0" applyFont="1" applyBorder="1" applyAlignment="1">
      <alignment vertical="center"/>
      <protection locked="0"/>
    </xf>
    <xf numFmtId="0" fontId="40" fillId="0" borderId="1" xfId="0" applyFont="1" applyBorder="1" applyAlignment="1">
      <alignment horizontal="left" vertical="center"/>
      <protection locked="0"/>
    </xf>
    <xf numFmtId="49" fontId="40" fillId="0" borderId="1" xfId="0" applyNumberFormat="1" applyFont="1" applyBorder="1" applyAlignment="1">
      <alignment horizontal="left" vertical="center" wrapText="1"/>
      <protection locked="0"/>
    </xf>
    <xf numFmtId="49" fontId="40" fillId="0" borderId="1" xfId="0" applyNumberFormat="1" applyFont="1" applyBorder="1" applyAlignment="1">
      <alignment vertical="center" wrapText="1"/>
      <protection locked="0"/>
    </xf>
    <xf numFmtId="0" fontId="37" fillId="0" borderId="35" xfId="0" applyFont="1" applyBorder="1" applyAlignment="1">
      <alignment vertical="center" wrapText="1"/>
      <protection locked="0"/>
    </xf>
    <xf numFmtId="0" fontId="41" fillId="0" borderId="34" xfId="0" applyFont="1" applyBorder="1" applyAlignment="1">
      <alignment vertical="center" wrapText="1"/>
      <protection locked="0"/>
    </xf>
    <xf numFmtId="0" fontId="37" fillId="0" borderId="36" xfId="0" applyFont="1" applyBorder="1" applyAlignment="1">
      <alignment vertical="center" wrapText="1"/>
      <protection locked="0"/>
    </xf>
    <xf numFmtId="0" fontId="37" fillId="0" borderId="1" xfId="0" applyFont="1" applyBorder="1" applyAlignment="1">
      <alignment vertical="top"/>
      <protection locked="0"/>
    </xf>
    <xf numFmtId="0" fontId="37" fillId="0" borderId="0" xfId="0" applyFont="1" applyAlignment="1">
      <alignment vertical="top"/>
      <protection locked="0"/>
    </xf>
    <xf numFmtId="0" fontId="37" fillId="0" borderId="29" xfId="0" applyFont="1" applyBorder="1" applyAlignment="1">
      <alignment horizontal="left" vertical="center"/>
      <protection locked="0"/>
    </xf>
    <xf numFmtId="0" fontId="37" fillId="0" borderId="30" xfId="0" applyFont="1" applyBorder="1" applyAlignment="1">
      <alignment horizontal="left" vertical="center"/>
      <protection locked="0"/>
    </xf>
    <xf numFmtId="0" fontId="37" fillId="0" borderId="31" xfId="0" applyFont="1" applyBorder="1" applyAlignment="1">
      <alignment horizontal="left" vertical="center"/>
      <protection locked="0"/>
    </xf>
    <xf numFmtId="0" fontId="37" fillId="0" borderId="32" xfId="0" applyFont="1" applyBorder="1" applyAlignment="1">
      <alignment horizontal="left" vertical="center"/>
      <protection locked="0"/>
    </xf>
    <xf numFmtId="0" fontId="38" fillId="0" borderId="1" xfId="0" applyFont="1" applyBorder="1" applyAlignment="1">
      <alignment horizontal="center" vertical="center"/>
      <protection locked="0"/>
    </xf>
    <xf numFmtId="0" fontId="37" fillId="0" borderId="33" xfId="0" applyFont="1" applyBorder="1" applyAlignment="1">
      <alignment horizontal="left" vertical="center"/>
      <protection locked="0"/>
    </xf>
    <xf numFmtId="0" fontId="39"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39" fillId="0" borderId="34" xfId="0" applyFont="1" applyBorder="1" applyAlignment="1">
      <alignment horizontal="left" vertical="center"/>
      <protection locked="0"/>
    </xf>
    <xf numFmtId="0" fontId="39" fillId="0" borderId="34" xfId="0" applyFont="1" applyBorder="1" applyAlignment="1">
      <alignment horizontal="center" vertical="center"/>
      <protection locked="0"/>
    </xf>
    <xf numFmtId="0" fontId="42" fillId="0" borderId="34" xfId="0" applyFont="1" applyBorder="1" applyAlignment="1">
      <alignment horizontal="left" vertical="center"/>
      <protection locked="0"/>
    </xf>
    <xf numFmtId="0" fontId="43" fillId="0" borderId="1" xfId="0" applyFont="1" applyBorder="1" applyAlignment="1">
      <alignment horizontal="left" vertical="center"/>
      <protection locked="0"/>
    </xf>
    <xf numFmtId="0" fontId="40" fillId="0" borderId="0" xfId="0" applyFont="1" applyAlignment="1">
      <alignment horizontal="left" vertical="center"/>
      <protection locked="0"/>
    </xf>
    <xf numFmtId="0" fontId="40" fillId="0" borderId="1" xfId="0" applyFont="1" applyBorder="1" applyAlignment="1">
      <alignment horizontal="center" vertical="center"/>
      <protection locked="0"/>
    </xf>
    <xf numFmtId="0" fontId="40" fillId="0" borderId="32" xfId="0" applyFont="1" applyBorder="1" applyAlignment="1">
      <alignment horizontal="left" vertical="center"/>
      <protection locked="0"/>
    </xf>
    <xf numFmtId="0" fontId="40" fillId="0" borderId="1" xfId="0" applyFont="1" applyFill="1" applyBorder="1" applyAlignment="1">
      <alignment horizontal="left" vertical="center"/>
      <protection locked="0"/>
    </xf>
    <xf numFmtId="0" fontId="40" fillId="0" borderId="1" xfId="0" applyFont="1" applyFill="1" applyBorder="1" applyAlignment="1">
      <alignment horizontal="center" vertical="center"/>
      <protection locked="0"/>
    </xf>
    <xf numFmtId="0" fontId="37" fillId="0" borderId="35" xfId="0" applyFont="1" applyBorder="1" applyAlignment="1">
      <alignment horizontal="left" vertical="center"/>
      <protection locked="0"/>
    </xf>
    <xf numFmtId="0" fontId="41" fillId="0" borderId="34" xfId="0" applyFont="1" applyBorder="1" applyAlignment="1">
      <alignment horizontal="left" vertical="center"/>
      <protection locked="0"/>
    </xf>
    <xf numFmtId="0" fontId="37" fillId="0" borderId="36" xfId="0" applyFont="1" applyBorder="1" applyAlignment="1">
      <alignment horizontal="left" vertical="center"/>
      <protection locked="0"/>
    </xf>
    <xf numFmtId="0" fontId="37"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0" fillId="0" borderId="34" xfId="0" applyFont="1" applyBorder="1" applyAlignment="1">
      <alignment horizontal="left" vertical="center"/>
      <protection locked="0"/>
    </xf>
    <xf numFmtId="0" fontId="37" fillId="0" borderId="1" xfId="0" applyFont="1" applyBorder="1" applyAlignment="1">
      <alignment horizontal="left" vertical="center" wrapText="1"/>
      <protection locked="0"/>
    </xf>
    <xf numFmtId="0" fontId="40" fillId="0" borderId="1" xfId="0" applyFont="1" applyBorder="1" applyAlignment="1">
      <alignment horizontal="center" vertical="center" wrapText="1"/>
      <protection locked="0"/>
    </xf>
    <xf numFmtId="0" fontId="37" fillId="0" borderId="29" xfId="0" applyFont="1" applyBorder="1" applyAlignment="1">
      <alignment horizontal="left" vertical="center" wrapText="1"/>
      <protection locked="0"/>
    </xf>
    <xf numFmtId="0" fontId="37" fillId="0" borderId="30" xfId="0" applyFont="1" applyBorder="1" applyAlignment="1">
      <alignment horizontal="left" vertical="center" wrapText="1"/>
      <protection locked="0"/>
    </xf>
    <xf numFmtId="0" fontId="37" fillId="0" borderId="31" xfId="0" applyFont="1" applyBorder="1" applyAlignment="1">
      <alignment horizontal="left" vertical="center" wrapText="1"/>
      <protection locked="0"/>
    </xf>
    <xf numFmtId="0" fontId="37" fillId="0" borderId="32" xfId="0" applyFont="1" applyBorder="1" applyAlignment="1">
      <alignment horizontal="left" vertical="center" wrapText="1"/>
      <protection locked="0"/>
    </xf>
    <xf numFmtId="0" fontId="37"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0" fillId="0" borderId="33" xfId="0" applyFont="1" applyBorder="1" applyAlignment="1">
      <alignment horizontal="left" vertical="center"/>
      <protection locked="0"/>
    </xf>
    <xf numFmtId="0" fontId="40" fillId="0" borderId="35" xfId="0" applyFont="1" applyBorder="1" applyAlignment="1">
      <alignment horizontal="left" vertical="center" wrapText="1"/>
      <protection locked="0"/>
    </xf>
    <xf numFmtId="0" fontId="40" fillId="0" borderId="34" xfId="0" applyFont="1" applyBorder="1" applyAlignment="1">
      <alignment horizontal="left" vertical="center" wrapText="1"/>
      <protection locked="0"/>
    </xf>
    <xf numFmtId="0" fontId="40" fillId="0" borderId="36" xfId="0" applyFont="1" applyBorder="1" applyAlignment="1">
      <alignment horizontal="left" vertical="center" wrapText="1"/>
      <protection locked="0"/>
    </xf>
    <xf numFmtId="0" fontId="40" fillId="0" borderId="1" xfId="0" applyFont="1" applyBorder="1" applyAlignment="1">
      <alignment horizontal="left" vertical="top"/>
      <protection locked="0"/>
    </xf>
    <xf numFmtId="0" fontId="40" fillId="0" borderId="1" xfId="0" applyFont="1" applyBorder="1" applyAlignment="1">
      <alignment horizontal="center" vertical="top"/>
      <protection locked="0"/>
    </xf>
    <xf numFmtId="0" fontId="40" fillId="0" borderId="35" xfId="0" applyFont="1" applyBorder="1" applyAlignment="1">
      <alignment horizontal="left" vertical="center"/>
      <protection locked="0"/>
    </xf>
    <xf numFmtId="0" fontId="40" fillId="0" borderId="36" xfId="0" applyFont="1" applyBorder="1" applyAlignment="1">
      <alignment horizontal="left" vertical="center"/>
      <protection locked="0"/>
    </xf>
    <xf numFmtId="0" fontId="42" fillId="0" borderId="0" xfId="0" applyFont="1" applyAlignment="1">
      <alignment vertical="center"/>
      <protection locked="0"/>
    </xf>
    <xf numFmtId="0" fontId="39" fillId="0" borderId="1" xfId="0" applyFont="1" applyBorder="1" applyAlignment="1">
      <alignment vertical="center"/>
      <protection locked="0"/>
    </xf>
    <xf numFmtId="0" fontId="42" fillId="0" borderId="34" xfId="0" applyFont="1" applyBorder="1" applyAlignment="1">
      <alignment vertical="center"/>
      <protection locked="0"/>
    </xf>
    <xf numFmtId="0" fontId="39" fillId="0" borderId="34" xfId="0" applyFont="1" applyBorder="1" applyAlignment="1">
      <alignment vertical="center"/>
      <protection locked="0"/>
    </xf>
    <xf numFmtId="0" fontId="0" fillId="0" borderId="1" xfId="0" applyBorder="1" applyAlignment="1">
      <alignment vertical="top"/>
      <protection locked="0"/>
    </xf>
    <xf numFmtId="49" fontId="40"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9" fillId="0" borderId="34" xfId="0" applyFont="1" applyBorder="1" applyAlignment="1">
      <alignment horizontal="left"/>
      <protection locked="0"/>
    </xf>
    <xf numFmtId="0" fontId="42" fillId="0" borderId="34" xfId="0" applyFont="1" applyBorder="1" applyAlignment="1">
      <protection locked="0"/>
    </xf>
    <xf numFmtId="0" fontId="37" fillId="0" borderId="32" xfId="0" applyFont="1" applyBorder="1" applyAlignment="1">
      <alignment vertical="top"/>
      <protection locked="0"/>
    </xf>
    <xf numFmtId="0" fontId="37" fillId="0" borderId="33" xfId="0" applyFont="1" applyBorder="1" applyAlignment="1">
      <alignment vertical="top"/>
      <protection locked="0"/>
    </xf>
    <xf numFmtId="0" fontId="37" fillId="0" borderId="1" xfId="0" applyFont="1" applyBorder="1" applyAlignment="1">
      <alignment horizontal="center" vertical="center"/>
      <protection locked="0"/>
    </xf>
    <xf numFmtId="0" fontId="37" fillId="0" borderId="1" xfId="0" applyFont="1" applyBorder="1" applyAlignment="1">
      <alignment horizontal="left" vertical="top"/>
      <protection locked="0"/>
    </xf>
    <xf numFmtId="0" fontId="37" fillId="0" borderId="35" xfId="0" applyFont="1" applyBorder="1" applyAlignment="1">
      <alignment vertical="top"/>
      <protection locked="0"/>
    </xf>
    <xf numFmtId="0" fontId="37" fillId="0" borderId="34" xfId="0" applyFont="1" applyBorder="1" applyAlignment="1">
      <alignment vertical="top"/>
      <protection locked="0"/>
    </xf>
    <xf numFmtId="0" fontId="37"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ht="36.96" customHeight="1">
      <c r="AR2"/>
      <c r="BS2" s="22" t="s">
        <v>8</v>
      </c>
      <c r="BT2" s="22" t="s">
        <v>9</v>
      </c>
    </row>
    <row r="3" ht="6.96"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ht="36.96"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ht="14.4" customHeight="1">
      <c r="B5" s="26"/>
      <c r="C5" s="27"/>
      <c r="D5" s="32" t="s">
        <v>15</v>
      </c>
      <c r="E5" s="27"/>
      <c r="F5" s="27"/>
      <c r="G5" s="27"/>
      <c r="H5" s="27"/>
      <c r="I5" s="27"/>
      <c r="J5" s="27"/>
      <c r="K5" s="33" t="s">
        <v>16</v>
      </c>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9"/>
      <c r="BE5" s="34" t="s">
        <v>17</v>
      </c>
      <c r="BS5" s="22" t="s">
        <v>8</v>
      </c>
    </row>
    <row r="6" ht="36.96" customHeight="1">
      <c r="B6" s="26"/>
      <c r="C6" s="27"/>
      <c r="D6" s="35" t="s">
        <v>18</v>
      </c>
      <c r="E6" s="27"/>
      <c r="F6" s="27"/>
      <c r="G6" s="27"/>
      <c r="H6" s="27"/>
      <c r="I6" s="27"/>
      <c r="J6" s="27"/>
      <c r="K6" s="36" t="s">
        <v>19</v>
      </c>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9"/>
      <c r="BE6" s="37"/>
      <c r="BS6" s="22" t="s">
        <v>8</v>
      </c>
    </row>
    <row r="7" ht="14.4" customHeight="1">
      <c r="B7" s="26"/>
      <c r="C7" s="27"/>
      <c r="D7" s="38"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8" t="s">
        <v>22</v>
      </c>
      <c r="AL7" s="27"/>
      <c r="AM7" s="27"/>
      <c r="AN7" s="33" t="s">
        <v>21</v>
      </c>
      <c r="AO7" s="27"/>
      <c r="AP7" s="27"/>
      <c r="AQ7" s="29"/>
      <c r="BE7" s="37"/>
      <c r="BS7" s="22" t="s">
        <v>8</v>
      </c>
    </row>
    <row r="8" ht="14.4" customHeight="1">
      <c r="B8" s="26"/>
      <c r="C8" s="27"/>
      <c r="D8" s="38" t="s">
        <v>23</v>
      </c>
      <c r="E8" s="27"/>
      <c r="F8" s="27"/>
      <c r="G8" s="27"/>
      <c r="H8" s="27"/>
      <c r="I8" s="27"/>
      <c r="J8" s="27"/>
      <c r="K8" s="33" t="s">
        <v>24</v>
      </c>
      <c r="L8" s="27"/>
      <c r="M8" s="27"/>
      <c r="N8" s="27"/>
      <c r="O8" s="27"/>
      <c r="P8" s="27"/>
      <c r="Q8" s="27"/>
      <c r="R8" s="27"/>
      <c r="S8" s="27"/>
      <c r="T8" s="27"/>
      <c r="U8" s="27"/>
      <c r="V8" s="27"/>
      <c r="W8" s="27"/>
      <c r="X8" s="27"/>
      <c r="Y8" s="27"/>
      <c r="Z8" s="27"/>
      <c r="AA8" s="27"/>
      <c r="AB8" s="27"/>
      <c r="AC8" s="27"/>
      <c r="AD8" s="27"/>
      <c r="AE8" s="27"/>
      <c r="AF8" s="27"/>
      <c r="AG8" s="27"/>
      <c r="AH8" s="27"/>
      <c r="AI8" s="27"/>
      <c r="AJ8" s="27"/>
      <c r="AK8" s="38" t="s">
        <v>25</v>
      </c>
      <c r="AL8" s="27"/>
      <c r="AM8" s="27"/>
      <c r="AN8" s="39" t="s">
        <v>26</v>
      </c>
      <c r="AO8" s="27"/>
      <c r="AP8" s="27"/>
      <c r="AQ8" s="29"/>
      <c r="BE8" s="37"/>
      <c r="BS8" s="22" t="s">
        <v>8</v>
      </c>
    </row>
    <row r="9" ht="14.4"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7"/>
      <c r="BS9" s="22" t="s">
        <v>8</v>
      </c>
    </row>
    <row r="10" ht="14.4" customHeight="1">
      <c r="B10" s="26"/>
      <c r="C10" s="27"/>
      <c r="D10" s="38" t="s">
        <v>27</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8" t="s">
        <v>28</v>
      </c>
      <c r="AL10" s="27"/>
      <c r="AM10" s="27"/>
      <c r="AN10" s="33" t="s">
        <v>29</v>
      </c>
      <c r="AO10" s="27"/>
      <c r="AP10" s="27"/>
      <c r="AQ10" s="29"/>
      <c r="BE10" s="37"/>
      <c r="BS10" s="22" t="s">
        <v>8</v>
      </c>
    </row>
    <row r="11" ht="18.48" customHeight="1">
      <c r="B11" s="26"/>
      <c r="C11" s="27"/>
      <c r="D11" s="27"/>
      <c r="E11" s="33" t="s">
        <v>30</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8" t="s">
        <v>31</v>
      </c>
      <c r="AL11" s="27"/>
      <c r="AM11" s="27"/>
      <c r="AN11" s="33" t="s">
        <v>32</v>
      </c>
      <c r="AO11" s="27"/>
      <c r="AP11" s="27"/>
      <c r="AQ11" s="29"/>
      <c r="BE11" s="37"/>
      <c r="BS11" s="22" t="s">
        <v>8</v>
      </c>
    </row>
    <row r="12" ht="6.96"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7"/>
      <c r="BS12" s="22" t="s">
        <v>8</v>
      </c>
    </row>
    <row r="13" ht="14.4" customHeight="1">
      <c r="B13" s="26"/>
      <c r="C13" s="27"/>
      <c r="D13" s="38" t="s">
        <v>33</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8" t="s">
        <v>28</v>
      </c>
      <c r="AL13" s="27"/>
      <c r="AM13" s="27"/>
      <c r="AN13" s="40" t="s">
        <v>34</v>
      </c>
      <c r="AO13" s="27"/>
      <c r="AP13" s="27"/>
      <c r="AQ13" s="29"/>
      <c r="BE13" s="37"/>
      <c r="BS13" s="22" t="s">
        <v>8</v>
      </c>
    </row>
    <row r="14">
      <c r="B14" s="26"/>
      <c r="C14" s="27"/>
      <c r="D14" s="27"/>
      <c r="E14" s="40" t="s">
        <v>34</v>
      </c>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38" t="s">
        <v>31</v>
      </c>
      <c r="AL14" s="27"/>
      <c r="AM14" s="27"/>
      <c r="AN14" s="40" t="s">
        <v>34</v>
      </c>
      <c r="AO14" s="27"/>
      <c r="AP14" s="27"/>
      <c r="AQ14" s="29"/>
      <c r="BE14" s="37"/>
      <c r="BS14" s="22" t="s">
        <v>8</v>
      </c>
    </row>
    <row r="15" ht="6.96"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7"/>
      <c r="BS15" s="22" t="s">
        <v>6</v>
      </c>
    </row>
    <row r="16" ht="14.4" customHeight="1">
      <c r="B16" s="26"/>
      <c r="C16" s="27"/>
      <c r="D16" s="38" t="s">
        <v>35</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8" t="s">
        <v>28</v>
      </c>
      <c r="AL16" s="27"/>
      <c r="AM16" s="27"/>
      <c r="AN16" s="33" t="s">
        <v>36</v>
      </c>
      <c r="AO16" s="27"/>
      <c r="AP16" s="27"/>
      <c r="AQ16" s="29"/>
      <c r="BE16" s="37"/>
      <c r="BS16" s="22" t="s">
        <v>6</v>
      </c>
    </row>
    <row r="17" ht="18.48" customHeight="1">
      <c r="B17" s="26"/>
      <c r="C17" s="27"/>
      <c r="D17" s="27"/>
      <c r="E17" s="33" t="s">
        <v>37</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8" t="s">
        <v>31</v>
      </c>
      <c r="AL17" s="27"/>
      <c r="AM17" s="27"/>
      <c r="AN17" s="33" t="s">
        <v>38</v>
      </c>
      <c r="AO17" s="27"/>
      <c r="AP17" s="27"/>
      <c r="AQ17" s="29"/>
      <c r="BE17" s="37"/>
      <c r="BS17" s="22" t="s">
        <v>39</v>
      </c>
    </row>
    <row r="18" ht="6.96"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7"/>
      <c r="BS18" s="22" t="s">
        <v>8</v>
      </c>
    </row>
    <row r="19" ht="14.4" customHeight="1">
      <c r="B19" s="26"/>
      <c r="C19" s="27"/>
      <c r="D19" s="38" t="s">
        <v>40</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7"/>
      <c r="BS19" s="22" t="s">
        <v>8</v>
      </c>
    </row>
    <row r="20" ht="57" customHeight="1">
      <c r="B20" s="26"/>
      <c r="C20" s="27"/>
      <c r="D20" s="27"/>
      <c r="E20" s="42" t="s">
        <v>41</v>
      </c>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27"/>
      <c r="AP20" s="27"/>
      <c r="AQ20" s="29"/>
      <c r="BE20" s="37"/>
      <c r="BS20" s="22" t="s">
        <v>6</v>
      </c>
    </row>
    <row r="21" ht="6.96"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7"/>
    </row>
    <row r="22" ht="6.96" customHeight="1">
      <c r="B22" s="26"/>
      <c r="C22" s="27"/>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27"/>
      <c r="AQ22" s="29"/>
      <c r="BE22" s="37"/>
    </row>
    <row r="23" s="1" customFormat="1" ht="25.92" customHeight="1">
      <c r="B23" s="44"/>
      <c r="C23" s="45"/>
      <c r="D23" s="46" t="s">
        <v>42</v>
      </c>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8">
        <f>ROUND(AG51,2)</f>
        <v>0</v>
      </c>
      <c r="AL23" s="47"/>
      <c r="AM23" s="47"/>
      <c r="AN23" s="47"/>
      <c r="AO23" s="47"/>
      <c r="AP23" s="45"/>
      <c r="AQ23" s="49"/>
      <c r="BE23" s="37"/>
    </row>
    <row r="24" s="1" customFormat="1" ht="6.96" customHeight="1">
      <c r="B24" s="44"/>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9"/>
      <c r="BE24" s="37"/>
    </row>
    <row r="25" s="1" customFormat="1">
      <c r="B25" s="44"/>
      <c r="C25" s="45"/>
      <c r="D25" s="45"/>
      <c r="E25" s="45"/>
      <c r="F25" s="45"/>
      <c r="G25" s="45"/>
      <c r="H25" s="45"/>
      <c r="I25" s="45"/>
      <c r="J25" s="45"/>
      <c r="K25" s="45"/>
      <c r="L25" s="50" t="s">
        <v>43</v>
      </c>
      <c r="M25" s="50"/>
      <c r="N25" s="50"/>
      <c r="O25" s="50"/>
      <c r="P25" s="45"/>
      <c r="Q25" s="45"/>
      <c r="R25" s="45"/>
      <c r="S25" s="45"/>
      <c r="T25" s="45"/>
      <c r="U25" s="45"/>
      <c r="V25" s="45"/>
      <c r="W25" s="50" t="s">
        <v>44</v>
      </c>
      <c r="X25" s="50"/>
      <c r="Y25" s="50"/>
      <c r="Z25" s="50"/>
      <c r="AA25" s="50"/>
      <c r="AB25" s="50"/>
      <c r="AC25" s="50"/>
      <c r="AD25" s="50"/>
      <c r="AE25" s="50"/>
      <c r="AF25" s="45"/>
      <c r="AG25" s="45"/>
      <c r="AH25" s="45"/>
      <c r="AI25" s="45"/>
      <c r="AJ25" s="45"/>
      <c r="AK25" s="50" t="s">
        <v>45</v>
      </c>
      <c r="AL25" s="50"/>
      <c r="AM25" s="50"/>
      <c r="AN25" s="50"/>
      <c r="AO25" s="50"/>
      <c r="AP25" s="45"/>
      <c r="AQ25" s="49"/>
      <c r="BE25" s="37"/>
    </row>
    <row r="26" s="2" customFormat="1" ht="14.4" customHeight="1">
      <c r="B26" s="51"/>
      <c r="C26" s="52"/>
      <c r="D26" s="53" t="s">
        <v>46</v>
      </c>
      <c r="E26" s="52"/>
      <c r="F26" s="53" t="s">
        <v>47</v>
      </c>
      <c r="G26" s="52"/>
      <c r="H26" s="52"/>
      <c r="I26" s="52"/>
      <c r="J26" s="52"/>
      <c r="K26" s="52"/>
      <c r="L26" s="54">
        <v>0.20999999999999999</v>
      </c>
      <c r="M26" s="52"/>
      <c r="N26" s="52"/>
      <c r="O26" s="52"/>
      <c r="P26" s="52"/>
      <c r="Q26" s="52"/>
      <c r="R26" s="52"/>
      <c r="S26" s="52"/>
      <c r="T26" s="52"/>
      <c r="U26" s="52"/>
      <c r="V26" s="52"/>
      <c r="W26" s="55">
        <f>ROUND(AZ51,2)</f>
        <v>0</v>
      </c>
      <c r="X26" s="52"/>
      <c r="Y26" s="52"/>
      <c r="Z26" s="52"/>
      <c r="AA26" s="52"/>
      <c r="AB26" s="52"/>
      <c r="AC26" s="52"/>
      <c r="AD26" s="52"/>
      <c r="AE26" s="52"/>
      <c r="AF26" s="52"/>
      <c r="AG26" s="52"/>
      <c r="AH26" s="52"/>
      <c r="AI26" s="52"/>
      <c r="AJ26" s="52"/>
      <c r="AK26" s="55">
        <f>ROUND(AV51,2)</f>
        <v>0</v>
      </c>
      <c r="AL26" s="52"/>
      <c r="AM26" s="52"/>
      <c r="AN26" s="52"/>
      <c r="AO26" s="52"/>
      <c r="AP26" s="52"/>
      <c r="AQ26" s="56"/>
      <c r="BE26" s="37"/>
    </row>
    <row r="27" s="2" customFormat="1" ht="14.4" customHeight="1">
      <c r="B27" s="51"/>
      <c r="C27" s="52"/>
      <c r="D27" s="52"/>
      <c r="E27" s="52"/>
      <c r="F27" s="53" t="s">
        <v>48</v>
      </c>
      <c r="G27" s="52"/>
      <c r="H27" s="52"/>
      <c r="I27" s="52"/>
      <c r="J27" s="52"/>
      <c r="K27" s="52"/>
      <c r="L27" s="54">
        <v>0.14999999999999999</v>
      </c>
      <c r="M27" s="52"/>
      <c r="N27" s="52"/>
      <c r="O27" s="52"/>
      <c r="P27" s="52"/>
      <c r="Q27" s="52"/>
      <c r="R27" s="52"/>
      <c r="S27" s="52"/>
      <c r="T27" s="52"/>
      <c r="U27" s="52"/>
      <c r="V27" s="52"/>
      <c r="W27" s="55">
        <f>ROUND(BA51,2)</f>
        <v>0</v>
      </c>
      <c r="X27" s="52"/>
      <c r="Y27" s="52"/>
      <c r="Z27" s="52"/>
      <c r="AA27" s="52"/>
      <c r="AB27" s="52"/>
      <c r="AC27" s="52"/>
      <c r="AD27" s="52"/>
      <c r="AE27" s="52"/>
      <c r="AF27" s="52"/>
      <c r="AG27" s="52"/>
      <c r="AH27" s="52"/>
      <c r="AI27" s="52"/>
      <c r="AJ27" s="52"/>
      <c r="AK27" s="55">
        <f>ROUND(AW51,2)</f>
        <v>0</v>
      </c>
      <c r="AL27" s="52"/>
      <c r="AM27" s="52"/>
      <c r="AN27" s="52"/>
      <c r="AO27" s="52"/>
      <c r="AP27" s="52"/>
      <c r="AQ27" s="56"/>
      <c r="BE27" s="37"/>
    </row>
    <row r="28" hidden="1" s="2" customFormat="1" ht="14.4" customHeight="1">
      <c r="B28" s="51"/>
      <c r="C28" s="52"/>
      <c r="D28" s="52"/>
      <c r="E28" s="52"/>
      <c r="F28" s="53" t="s">
        <v>49</v>
      </c>
      <c r="G28" s="52"/>
      <c r="H28" s="52"/>
      <c r="I28" s="52"/>
      <c r="J28" s="52"/>
      <c r="K28" s="52"/>
      <c r="L28" s="54">
        <v>0.20999999999999999</v>
      </c>
      <c r="M28" s="52"/>
      <c r="N28" s="52"/>
      <c r="O28" s="52"/>
      <c r="P28" s="52"/>
      <c r="Q28" s="52"/>
      <c r="R28" s="52"/>
      <c r="S28" s="52"/>
      <c r="T28" s="52"/>
      <c r="U28" s="52"/>
      <c r="V28" s="52"/>
      <c r="W28" s="55">
        <f>ROUND(BB51,2)</f>
        <v>0</v>
      </c>
      <c r="X28" s="52"/>
      <c r="Y28" s="52"/>
      <c r="Z28" s="52"/>
      <c r="AA28" s="52"/>
      <c r="AB28" s="52"/>
      <c r="AC28" s="52"/>
      <c r="AD28" s="52"/>
      <c r="AE28" s="52"/>
      <c r="AF28" s="52"/>
      <c r="AG28" s="52"/>
      <c r="AH28" s="52"/>
      <c r="AI28" s="52"/>
      <c r="AJ28" s="52"/>
      <c r="AK28" s="55">
        <v>0</v>
      </c>
      <c r="AL28" s="52"/>
      <c r="AM28" s="52"/>
      <c r="AN28" s="52"/>
      <c r="AO28" s="52"/>
      <c r="AP28" s="52"/>
      <c r="AQ28" s="56"/>
      <c r="BE28" s="37"/>
    </row>
    <row r="29" hidden="1" s="2" customFormat="1" ht="14.4" customHeight="1">
      <c r="B29" s="51"/>
      <c r="C29" s="52"/>
      <c r="D29" s="52"/>
      <c r="E29" s="52"/>
      <c r="F29" s="53" t="s">
        <v>50</v>
      </c>
      <c r="G29" s="52"/>
      <c r="H29" s="52"/>
      <c r="I29" s="52"/>
      <c r="J29" s="52"/>
      <c r="K29" s="52"/>
      <c r="L29" s="54">
        <v>0.14999999999999999</v>
      </c>
      <c r="M29" s="52"/>
      <c r="N29" s="52"/>
      <c r="O29" s="52"/>
      <c r="P29" s="52"/>
      <c r="Q29" s="52"/>
      <c r="R29" s="52"/>
      <c r="S29" s="52"/>
      <c r="T29" s="52"/>
      <c r="U29" s="52"/>
      <c r="V29" s="52"/>
      <c r="W29" s="55">
        <f>ROUND(BC51,2)</f>
        <v>0</v>
      </c>
      <c r="X29" s="52"/>
      <c r="Y29" s="52"/>
      <c r="Z29" s="52"/>
      <c r="AA29" s="52"/>
      <c r="AB29" s="52"/>
      <c r="AC29" s="52"/>
      <c r="AD29" s="52"/>
      <c r="AE29" s="52"/>
      <c r="AF29" s="52"/>
      <c r="AG29" s="52"/>
      <c r="AH29" s="52"/>
      <c r="AI29" s="52"/>
      <c r="AJ29" s="52"/>
      <c r="AK29" s="55">
        <v>0</v>
      </c>
      <c r="AL29" s="52"/>
      <c r="AM29" s="52"/>
      <c r="AN29" s="52"/>
      <c r="AO29" s="52"/>
      <c r="AP29" s="52"/>
      <c r="AQ29" s="56"/>
      <c r="BE29" s="37"/>
    </row>
    <row r="30" hidden="1" s="2" customFormat="1" ht="14.4" customHeight="1">
      <c r="B30" s="51"/>
      <c r="C30" s="52"/>
      <c r="D30" s="52"/>
      <c r="E30" s="52"/>
      <c r="F30" s="53" t="s">
        <v>51</v>
      </c>
      <c r="G30" s="52"/>
      <c r="H30" s="52"/>
      <c r="I30" s="52"/>
      <c r="J30" s="52"/>
      <c r="K30" s="52"/>
      <c r="L30" s="54">
        <v>0</v>
      </c>
      <c r="M30" s="52"/>
      <c r="N30" s="52"/>
      <c r="O30" s="52"/>
      <c r="P30" s="52"/>
      <c r="Q30" s="52"/>
      <c r="R30" s="52"/>
      <c r="S30" s="52"/>
      <c r="T30" s="52"/>
      <c r="U30" s="52"/>
      <c r="V30" s="52"/>
      <c r="W30" s="55">
        <f>ROUND(BD51,2)</f>
        <v>0</v>
      </c>
      <c r="X30" s="52"/>
      <c r="Y30" s="52"/>
      <c r="Z30" s="52"/>
      <c r="AA30" s="52"/>
      <c r="AB30" s="52"/>
      <c r="AC30" s="52"/>
      <c r="AD30" s="52"/>
      <c r="AE30" s="52"/>
      <c r="AF30" s="52"/>
      <c r="AG30" s="52"/>
      <c r="AH30" s="52"/>
      <c r="AI30" s="52"/>
      <c r="AJ30" s="52"/>
      <c r="AK30" s="55">
        <v>0</v>
      </c>
      <c r="AL30" s="52"/>
      <c r="AM30" s="52"/>
      <c r="AN30" s="52"/>
      <c r="AO30" s="52"/>
      <c r="AP30" s="52"/>
      <c r="AQ30" s="56"/>
      <c r="BE30" s="37"/>
    </row>
    <row r="31" s="1" customFormat="1" ht="6.96" customHeight="1">
      <c r="B31" s="44"/>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9"/>
      <c r="BE31" s="37"/>
    </row>
    <row r="32" s="1" customFormat="1" ht="25.92" customHeight="1">
      <c r="B32" s="44"/>
      <c r="C32" s="57"/>
      <c r="D32" s="58" t="s">
        <v>52</v>
      </c>
      <c r="E32" s="59"/>
      <c r="F32" s="59"/>
      <c r="G32" s="59"/>
      <c r="H32" s="59"/>
      <c r="I32" s="59"/>
      <c r="J32" s="59"/>
      <c r="K32" s="59"/>
      <c r="L32" s="59"/>
      <c r="M32" s="59"/>
      <c r="N32" s="59"/>
      <c r="O32" s="59"/>
      <c r="P32" s="59"/>
      <c r="Q32" s="59"/>
      <c r="R32" s="59"/>
      <c r="S32" s="59"/>
      <c r="T32" s="60" t="s">
        <v>53</v>
      </c>
      <c r="U32" s="59"/>
      <c r="V32" s="59"/>
      <c r="W32" s="59"/>
      <c r="X32" s="61" t="s">
        <v>54</v>
      </c>
      <c r="Y32" s="59"/>
      <c r="Z32" s="59"/>
      <c r="AA32" s="59"/>
      <c r="AB32" s="59"/>
      <c r="AC32" s="59"/>
      <c r="AD32" s="59"/>
      <c r="AE32" s="59"/>
      <c r="AF32" s="59"/>
      <c r="AG32" s="59"/>
      <c r="AH32" s="59"/>
      <c r="AI32" s="59"/>
      <c r="AJ32" s="59"/>
      <c r="AK32" s="62">
        <f>SUM(AK23:AK30)</f>
        <v>0</v>
      </c>
      <c r="AL32" s="59"/>
      <c r="AM32" s="59"/>
      <c r="AN32" s="59"/>
      <c r="AO32" s="63"/>
      <c r="AP32" s="57"/>
      <c r="AQ32" s="64"/>
      <c r="BE32" s="37"/>
    </row>
    <row r="33" s="1" customFormat="1" ht="6.96" customHeight="1">
      <c r="B33" s="44"/>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9"/>
    </row>
    <row r="34" s="1" customFormat="1" ht="6.96" customHeight="1">
      <c r="B34" s="65"/>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7"/>
    </row>
    <row r="38" s="1" customFormat="1" ht="6.96" customHeight="1">
      <c r="B38" s="68"/>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70"/>
    </row>
    <row r="39" s="1" customFormat="1" ht="36.96" customHeight="1">
      <c r="B39" s="44"/>
      <c r="C39" s="71" t="s">
        <v>55</v>
      </c>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0"/>
    </row>
    <row r="40" s="1" customFormat="1" ht="6.96" customHeight="1">
      <c r="B40" s="44"/>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0"/>
    </row>
    <row r="41" s="3" customFormat="1" ht="14.4" customHeight="1">
      <c r="B41" s="73"/>
      <c r="C41" s="74" t="s">
        <v>15</v>
      </c>
      <c r="D41" s="75"/>
      <c r="E41" s="75"/>
      <c r="F41" s="75"/>
      <c r="G41" s="75"/>
      <c r="H41" s="75"/>
      <c r="I41" s="75"/>
      <c r="J41" s="75"/>
      <c r="K41" s="75"/>
      <c r="L41" s="75" t="str">
        <f>K5</f>
        <v>19001B</v>
      </c>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6"/>
    </row>
    <row r="42" s="4" customFormat="1" ht="36.96" customHeight="1">
      <c r="B42" s="77"/>
      <c r="C42" s="78" t="s">
        <v>18</v>
      </c>
      <c r="D42" s="79"/>
      <c r="E42" s="79"/>
      <c r="F42" s="79"/>
      <c r="G42" s="79"/>
      <c r="H42" s="79"/>
      <c r="I42" s="79"/>
      <c r="J42" s="79"/>
      <c r="K42" s="79"/>
      <c r="L42" s="80" t="str">
        <f>K6</f>
        <v>ZŠ Podhořská</v>
      </c>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81"/>
    </row>
    <row r="43" s="1" customFormat="1" ht="6.96" customHeight="1">
      <c r="B43" s="44"/>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0"/>
    </row>
    <row r="44" s="1" customFormat="1">
      <c r="B44" s="44"/>
      <c r="C44" s="74" t="s">
        <v>23</v>
      </c>
      <c r="D44" s="72"/>
      <c r="E44" s="72"/>
      <c r="F44" s="72"/>
      <c r="G44" s="72"/>
      <c r="H44" s="72"/>
      <c r="I44" s="72"/>
      <c r="J44" s="72"/>
      <c r="K44" s="72"/>
      <c r="L44" s="82" t="str">
        <f>IF(K8="","",K8)</f>
        <v>Podhořská</v>
      </c>
      <c r="M44" s="72"/>
      <c r="N44" s="72"/>
      <c r="O44" s="72"/>
      <c r="P44" s="72"/>
      <c r="Q44" s="72"/>
      <c r="R44" s="72"/>
      <c r="S44" s="72"/>
      <c r="T44" s="72"/>
      <c r="U44" s="72"/>
      <c r="V44" s="72"/>
      <c r="W44" s="72"/>
      <c r="X44" s="72"/>
      <c r="Y44" s="72"/>
      <c r="Z44" s="72"/>
      <c r="AA44" s="72"/>
      <c r="AB44" s="72"/>
      <c r="AC44" s="72"/>
      <c r="AD44" s="72"/>
      <c r="AE44" s="72"/>
      <c r="AF44" s="72"/>
      <c r="AG44" s="72"/>
      <c r="AH44" s="72"/>
      <c r="AI44" s="74" t="s">
        <v>25</v>
      </c>
      <c r="AJ44" s="72"/>
      <c r="AK44" s="72"/>
      <c r="AL44" s="72"/>
      <c r="AM44" s="83" t="str">
        <f>IF(AN8= "","",AN8)</f>
        <v>14. 1. 2019</v>
      </c>
      <c r="AN44" s="83"/>
      <c r="AO44" s="72"/>
      <c r="AP44" s="72"/>
      <c r="AQ44" s="72"/>
      <c r="AR44" s="70"/>
    </row>
    <row r="45" s="1" customFormat="1" ht="6.96" customHeight="1">
      <c r="B45" s="44"/>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0"/>
    </row>
    <row r="46" s="1" customFormat="1">
      <c r="B46" s="44"/>
      <c r="C46" s="74" t="s">
        <v>27</v>
      </c>
      <c r="D46" s="72"/>
      <c r="E46" s="72"/>
      <c r="F46" s="72"/>
      <c r="G46" s="72"/>
      <c r="H46" s="72"/>
      <c r="I46" s="72"/>
      <c r="J46" s="72"/>
      <c r="K46" s="72"/>
      <c r="L46" s="75" t="str">
        <f>IF(E11= "","",E11)</f>
        <v>Město Odry</v>
      </c>
      <c r="M46" s="72"/>
      <c r="N46" s="72"/>
      <c r="O46" s="72"/>
      <c r="P46" s="72"/>
      <c r="Q46" s="72"/>
      <c r="R46" s="72"/>
      <c r="S46" s="72"/>
      <c r="T46" s="72"/>
      <c r="U46" s="72"/>
      <c r="V46" s="72"/>
      <c r="W46" s="72"/>
      <c r="X46" s="72"/>
      <c r="Y46" s="72"/>
      <c r="Z46" s="72"/>
      <c r="AA46" s="72"/>
      <c r="AB46" s="72"/>
      <c r="AC46" s="72"/>
      <c r="AD46" s="72"/>
      <c r="AE46" s="72"/>
      <c r="AF46" s="72"/>
      <c r="AG46" s="72"/>
      <c r="AH46" s="72"/>
      <c r="AI46" s="74" t="s">
        <v>35</v>
      </c>
      <c r="AJ46" s="72"/>
      <c r="AK46" s="72"/>
      <c r="AL46" s="72"/>
      <c r="AM46" s="75" t="str">
        <f>IF(E17="","",E17)</f>
        <v>BYVAST pro s.r.o.</v>
      </c>
      <c r="AN46" s="75"/>
      <c r="AO46" s="75"/>
      <c r="AP46" s="75"/>
      <c r="AQ46" s="72"/>
      <c r="AR46" s="70"/>
      <c r="AS46" s="84" t="s">
        <v>56</v>
      </c>
      <c r="AT46" s="85"/>
      <c r="AU46" s="86"/>
      <c r="AV46" s="86"/>
      <c r="AW46" s="86"/>
      <c r="AX46" s="86"/>
      <c r="AY46" s="86"/>
      <c r="AZ46" s="86"/>
      <c r="BA46" s="86"/>
      <c r="BB46" s="86"/>
      <c r="BC46" s="86"/>
      <c r="BD46" s="87"/>
    </row>
    <row r="47" s="1" customFormat="1">
      <c r="B47" s="44"/>
      <c r="C47" s="74" t="s">
        <v>33</v>
      </c>
      <c r="D47" s="72"/>
      <c r="E47" s="72"/>
      <c r="F47" s="72"/>
      <c r="G47" s="72"/>
      <c r="H47" s="72"/>
      <c r="I47" s="72"/>
      <c r="J47" s="72"/>
      <c r="K47" s="72"/>
      <c r="L47" s="75" t="str">
        <f>IF(E14= "Vyplň údaj","",E14)</f>
        <v/>
      </c>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0"/>
      <c r="AS47" s="88"/>
      <c r="AT47" s="89"/>
      <c r="AU47" s="90"/>
      <c r="AV47" s="90"/>
      <c r="AW47" s="90"/>
      <c r="AX47" s="90"/>
      <c r="AY47" s="90"/>
      <c r="AZ47" s="90"/>
      <c r="BA47" s="90"/>
      <c r="BB47" s="90"/>
      <c r="BC47" s="90"/>
      <c r="BD47" s="91"/>
    </row>
    <row r="48" s="1" customFormat="1" ht="10.8" customHeight="1">
      <c r="B48" s="44"/>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0"/>
      <c r="AS48" s="92"/>
      <c r="AT48" s="53"/>
      <c r="AU48" s="45"/>
      <c r="AV48" s="45"/>
      <c r="AW48" s="45"/>
      <c r="AX48" s="45"/>
      <c r="AY48" s="45"/>
      <c r="AZ48" s="45"/>
      <c r="BA48" s="45"/>
      <c r="BB48" s="45"/>
      <c r="BC48" s="45"/>
      <c r="BD48" s="93"/>
    </row>
    <row r="49" s="1" customFormat="1" ht="29.28" customHeight="1">
      <c r="B49" s="44"/>
      <c r="C49" s="94" t="s">
        <v>57</v>
      </c>
      <c r="D49" s="95"/>
      <c r="E49" s="95"/>
      <c r="F49" s="95"/>
      <c r="G49" s="95"/>
      <c r="H49" s="96"/>
      <c r="I49" s="97" t="s">
        <v>58</v>
      </c>
      <c r="J49" s="95"/>
      <c r="K49" s="95"/>
      <c r="L49" s="95"/>
      <c r="M49" s="95"/>
      <c r="N49" s="95"/>
      <c r="O49" s="95"/>
      <c r="P49" s="95"/>
      <c r="Q49" s="95"/>
      <c r="R49" s="95"/>
      <c r="S49" s="95"/>
      <c r="T49" s="95"/>
      <c r="U49" s="95"/>
      <c r="V49" s="95"/>
      <c r="W49" s="95"/>
      <c r="X49" s="95"/>
      <c r="Y49" s="95"/>
      <c r="Z49" s="95"/>
      <c r="AA49" s="95"/>
      <c r="AB49" s="95"/>
      <c r="AC49" s="95"/>
      <c r="AD49" s="95"/>
      <c r="AE49" s="95"/>
      <c r="AF49" s="95"/>
      <c r="AG49" s="98" t="s">
        <v>59</v>
      </c>
      <c r="AH49" s="95"/>
      <c r="AI49" s="95"/>
      <c r="AJ49" s="95"/>
      <c r="AK49" s="95"/>
      <c r="AL49" s="95"/>
      <c r="AM49" s="95"/>
      <c r="AN49" s="97" t="s">
        <v>60</v>
      </c>
      <c r="AO49" s="95"/>
      <c r="AP49" s="95"/>
      <c r="AQ49" s="99" t="s">
        <v>61</v>
      </c>
      <c r="AR49" s="70"/>
      <c r="AS49" s="100" t="s">
        <v>62</v>
      </c>
      <c r="AT49" s="101" t="s">
        <v>63</v>
      </c>
      <c r="AU49" s="101" t="s">
        <v>64</v>
      </c>
      <c r="AV49" s="101" t="s">
        <v>65</v>
      </c>
      <c r="AW49" s="101" t="s">
        <v>66</v>
      </c>
      <c r="AX49" s="101" t="s">
        <v>67</v>
      </c>
      <c r="AY49" s="101" t="s">
        <v>68</v>
      </c>
      <c r="AZ49" s="101" t="s">
        <v>69</v>
      </c>
      <c r="BA49" s="101" t="s">
        <v>70</v>
      </c>
      <c r="BB49" s="101" t="s">
        <v>71</v>
      </c>
      <c r="BC49" s="101" t="s">
        <v>72</v>
      </c>
      <c r="BD49" s="102" t="s">
        <v>73</v>
      </c>
    </row>
    <row r="50" s="1" customFormat="1" ht="10.8" customHeight="1">
      <c r="B50" s="44"/>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0"/>
      <c r="AS50" s="103"/>
      <c r="AT50" s="104"/>
      <c r="AU50" s="104"/>
      <c r="AV50" s="104"/>
      <c r="AW50" s="104"/>
      <c r="AX50" s="104"/>
      <c r="AY50" s="104"/>
      <c r="AZ50" s="104"/>
      <c r="BA50" s="104"/>
      <c r="BB50" s="104"/>
      <c r="BC50" s="104"/>
      <c r="BD50" s="105"/>
    </row>
    <row r="51" s="4" customFormat="1" ht="32.4" customHeight="1">
      <c r="B51" s="77"/>
      <c r="C51" s="106" t="s">
        <v>74</v>
      </c>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8">
        <f>ROUND(SUM(AG52:AG53),2)</f>
        <v>0</v>
      </c>
      <c r="AH51" s="108"/>
      <c r="AI51" s="108"/>
      <c r="AJ51" s="108"/>
      <c r="AK51" s="108"/>
      <c r="AL51" s="108"/>
      <c r="AM51" s="108"/>
      <c r="AN51" s="109">
        <f>SUM(AG51,AT51)</f>
        <v>0</v>
      </c>
      <c r="AO51" s="109"/>
      <c r="AP51" s="109"/>
      <c r="AQ51" s="110" t="s">
        <v>21</v>
      </c>
      <c r="AR51" s="81"/>
      <c r="AS51" s="111">
        <f>ROUND(SUM(AS52:AS53),2)</f>
        <v>0</v>
      </c>
      <c r="AT51" s="112">
        <f>ROUND(SUM(AV51:AW51),2)</f>
        <v>0</v>
      </c>
      <c r="AU51" s="113">
        <f>ROUND(SUM(AU52:AU53),5)</f>
        <v>0</v>
      </c>
      <c r="AV51" s="112">
        <f>ROUND(AZ51*L26,2)</f>
        <v>0</v>
      </c>
      <c r="AW51" s="112">
        <f>ROUND(BA51*L27,2)</f>
        <v>0</v>
      </c>
      <c r="AX51" s="112">
        <f>ROUND(BB51*L26,2)</f>
        <v>0</v>
      </c>
      <c r="AY51" s="112">
        <f>ROUND(BC51*L27,2)</f>
        <v>0</v>
      </c>
      <c r="AZ51" s="112">
        <f>ROUND(SUM(AZ52:AZ53),2)</f>
        <v>0</v>
      </c>
      <c r="BA51" s="112">
        <f>ROUND(SUM(BA52:BA53),2)</f>
        <v>0</v>
      </c>
      <c r="BB51" s="112">
        <f>ROUND(SUM(BB52:BB53),2)</f>
        <v>0</v>
      </c>
      <c r="BC51" s="112">
        <f>ROUND(SUM(BC52:BC53),2)</f>
        <v>0</v>
      </c>
      <c r="BD51" s="114">
        <f>ROUND(SUM(BD52:BD53),2)</f>
        <v>0</v>
      </c>
      <c r="BS51" s="115" t="s">
        <v>75</v>
      </c>
      <c r="BT51" s="115" t="s">
        <v>76</v>
      </c>
      <c r="BU51" s="116" t="s">
        <v>77</v>
      </c>
      <c r="BV51" s="115" t="s">
        <v>78</v>
      </c>
      <c r="BW51" s="115" t="s">
        <v>7</v>
      </c>
      <c r="BX51" s="115" t="s">
        <v>79</v>
      </c>
      <c r="CL51" s="115" t="s">
        <v>21</v>
      </c>
    </row>
    <row r="52" s="5" customFormat="1" ht="16.5" customHeight="1">
      <c r="A52" s="117" t="s">
        <v>80</v>
      </c>
      <c r="B52" s="118"/>
      <c r="C52" s="119"/>
      <c r="D52" s="120" t="s">
        <v>81</v>
      </c>
      <c r="E52" s="120"/>
      <c r="F52" s="120"/>
      <c r="G52" s="120"/>
      <c r="H52" s="120"/>
      <c r="I52" s="121"/>
      <c r="J52" s="120" t="s">
        <v>82</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'01 - Učebna č. 44'!J27</f>
        <v>0</v>
      </c>
      <c r="AH52" s="121"/>
      <c r="AI52" s="121"/>
      <c r="AJ52" s="121"/>
      <c r="AK52" s="121"/>
      <c r="AL52" s="121"/>
      <c r="AM52" s="121"/>
      <c r="AN52" s="122">
        <f>SUM(AG52,AT52)</f>
        <v>0</v>
      </c>
      <c r="AO52" s="121"/>
      <c r="AP52" s="121"/>
      <c r="AQ52" s="123" t="s">
        <v>83</v>
      </c>
      <c r="AR52" s="124"/>
      <c r="AS52" s="125">
        <v>0</v>
      </c>
      <c r="AT52" s="126">
        <f>ROUND(SUM(AV52:AW52),2)</f>
        <v>0</v>
      </c>
      <c r="AU52" s="127">
        <f>'01 - Učebna č. 44'!P88</f>
        <v>0</v>
      </c>
      <c r="AV52" s="126">
        <f>'01 - Učebna č. 44'!J30</f>
        <v>0</v>
      </c>
      <c r="AW52" s="126">
        <f>'01 - Učebna č. 44'!J31</f>
        <v>0</v>
      </c>
      <c r="AX52" s="126">
        <f>'01 - Učebna č. 44'!J32</f>
        <v>0</v>
      </c>
      <c r="AY52" s="126">
        <f>'01 - Učebna č. 44'!J33</f>
        <v>0</v>
      </c>
      <c r="AZ52" s="126">
        <f>'01 - Učebna č. 44'!F30</f>
        <v>0</v>
      </c>
      <c r="BA52" s="126">
        <f>'01 - Učebna č. 44'!F31</f>
        <v>0</v>
      </c>
      <c r="BB52" s="126">
        <f>'01 - Učebna č. 44'!F32</f>
        <v>0</v>
      </c>
      <c r="BC52" s="126">
        <f>'01 - Učebna č. 44'!F33</f>
        <v>0</v>
      </c>
      <c r="BD52" s="128">
        <f>'01 - Učebna č. 44'!F34</f>
        <v>0</v>
      </c>
      <c r="BT52" s="129" t="s">
        <v>84</v>
      </c>
      <c r="BV52" s="129" t="s">
        <v>78</v>
      </c>
      <c r="BW52" s="129" t="s">
        <v>85</v>
      </c>
      <c r="BX52" s="129" t="s">
        <v>7</v>
      </c>
      <c r="CL52" s="129" t="s">
        <v>21</v>
      </c>
      <c r="CM52" s="129" t="s">
        <v>86</v>
      </c>
    </row>
    <row r="53" s="5" customFormat="1" ht="16.5" customHeight="1">
      <c r="A53" s="117" t="s">
        <v>80</v>
      </c>
      <c r="B53" s="118"/>
      <c r="C53" s="119"/>
      <c r="D53" s="120" t="s">
        <v>87</v>
      </c>
      <c r="E53" s="120"/>
      <c r="F53" s="120"/>
      <c r="G53" s="120"/>
      <c r="H53" s="120"/>
      <c r="I53" s="121"/>
      <c r="J53" s="120" t="s">
        <v>88</v>
      </c>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2">
        <f>'02 - Učebna č. 54'!J27</f>
        <v>0</v>
      </c>
      <c r="AH53" s="121"/>
      <c r="AI53" s="121"/>
      <c r="AJ53" s="121"/>
      <c r="AK53" s="121"/>
      <c r="AL53" s="121"/>
      <c r="AM53" s="121"/>
      <c r="AN53" s="122">
        <f>SUM(AG53,AT53)</f>
        <v>0</v>
      </c>
      <c r="AO53" s="121"/>
      <c r="AP53" s="121"/>
      <c r="AQ53" s="123" t="s">
        <v>83</v>
      </c>
      <c r="AR53" s="124"/>
      <c r="AS53" s="130">
        <v>0</v>
      </c>
      <c r="AT53" s="131">
        <f>ROUND(SUM(AV53:AW53),2)</f>
        <v>0</v>
      </c>
      <c r="AU53" s="132">
        <f>'02 - Učebna č. 54'!P88</f>
        <v>0</v>
      </c>
      <c r="AV53" s="131">
        <f>'02 - Učebna č. 54'!J30</f>
        <v>0</v>
      </c>
      <c r="AW53" s="131">
        <f>'02 - Učebna č. 54'!J31</f>
        <v>0</v>
      </c>
      <c r="AX53" s="131">
        <f>'02 - Učebna č. 54'!J32</f>
        <v>0</v>
      </c>
      <c r="AY53" s="131">
        <f>'02 - Učebna č. 54'!J33</f>
        <v>0</v>
      </c>
      <c r="AZ53" s="131">
        <f>'02 - Učebna č. 54'!F30</f>
        <v>0</v>
      </c>
      <c r="BA53" s="131">
        <f>'02 - Učebna č. 54'!F31</f>
        <v>0</v>
      </c>
      <c r="BB53" s="131">
        <f>'02 - Učebna č. 54'!F32</f>
        <v>0</v>
      </c>
      <c r="BC53" s="131">
        <f>'02 - Učebna č. 54'!F33</f>
        <v>0</v>
      </c>
      <c r="BD53" s="133">
        <f>'02 - Učebna č. 54'!F34</f>
        <v>0</v>
      </c>
      <c r="BT53" s="129" t="s">
        <v>84</v>
      </c>
      <c r="BV53" s="129" t="s">
        <v>78</v>
      </c>
      <c r="BW53" s="129" t="s">
        <v>89</v>
      </c>
      <c r="BX53" s="129" t="s">
        <v>7</v>
      </c>
      <c r="CL53" s="129" t="s">
        <v>21</v>
      </c>
      <c r="CM53" s="129" t="s">
        <v>86</v>
      </c>
    </row>
    <row r="54" s="1" customFormat="1" ht="30" customHeight="1">
      <c r="B54" s="44"/>
      <c r="C54" s="72"/>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0"/>
    </row>
    <row r="55" s="1" customFormat="1" ht="6.96" customHeight="1">
      <c r="B55" s="65"/>
      <c r="C55" s="66"/>
      <c r="D55" s="66"/>
      <c r="E55" s="66"/>
      <c r="F55" s="66"/>
      <c r="G55" s="66"/>
      <c r="H55" s="66"/>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c r="AM55" s="66"/>
      <c r="AN55" s="66"/>
      <c r="AO55" s="66"/>
      <c r="AP55" s="66"/>
      <c r="AQ55" s="66"/>
      <c r="AR55" s="70"/>
    </row>
  </sheetData>
  <sheetProtection sheet="1" formatColumns="0" formatRows="0" objects="1" scenarios="1" spinCount="100000" saltValue="r7zF5EHrcVVa1ntUEZu+GU2KxOZyJ/gJb8QPG4qBW/ERCF6bitAbGznnORj5EXg0H9W6KMcLZ1q2rBl3NhYHMg==" hashValue="BuUZgghWwDDYmagbfLyvaCfSE2vIyi1ZbffIFmoIZ3NYZAzcRzK1Oa6/5vwK5rvEEldyx1w+0O3jZjrNsIFoTA==" algorithmName="SHA-512" password="CC35"/>
  <mergeCells count="45">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G51:AM51"/>
    <mergeCell ref="AN51:AP51"/>
    <mergeCell ref="AR2:BE2"/>
  </mergeCells>
  <hyperlinks>
    <hyperlink ref="K1:S1" location="C2" display="1) Rekapitulace stavby"/>
    <hyperlink ref="W1:AI1" location="C51" display="2) Rekapitulace objektů stavby a soupisů prací"/>
    <hyperlink ref="A52" location="'01 - Učebna č. 44'!C2" display="/"/>
    <hyperlink ref="A53" location="'02 - Učebna č. 54'!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90</v>
      </c>
      <c r="G1" s="137" t="s">
        <v>91</v>
      </c>
      <c r="H1" s="137"/>
      <c r="I1" s="138"/>
      <c r="J1" s="137" t="s">
        <v>92</v>
      </c>
      <c r="K1" s="136" t="s">
        <v>93</v>
      </c>
      <c r="L1" s="137" t="s">
        <v>94</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85</v>
      </c>
    </row>
    <row r="3" ht="6.96" customHeight="1">
      <c r="B3" s="23"/>
      <c r="C3" s="24"/>
      <c r="D3" s="24"/>
      <c r="E3" s="24"/>
      <c r="F3" s="24"/>
      <c r="G3" s="24"/>
      <c r="H3" s="24"/>
      <c r="I3" s="139"/>
      <c r="J3" s="24"/>
      <c r="K3" s="25"/>
      <c r="AT3" s="22" t="s">
        <v>86</v>
      </c>
    </row>
    <row r="4" ht="36.96" customHeight="1">
      <c r="B4" s="26"/>
      <c r="C4" s="27"/>
      <c r="D4" s="28" t="s">
        <v>95</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ZŠ Podhořská</v>
      </c>
      <c r="F7" s="38"/>
      <c r="G7" s="38"/>
      <c r="H7" s="38"/>
      <c r="I7" s="140"/>
      <c r="J7" s="27"/>
      <c r="K7" s="29"/>
    </row>
    <row r="8" s="1" customFormat="1">
      <c r="B8" s="44"/>
      <c r="C8" s="45"/>
      <c r="D8" s="38" t="s">
        <v>96</v>
      </c>
      <c r="E8" s="45"/>
      <c r="F8" s="45"/>
      <c r="G8" s="45"/>
      <c r="H8" s="45"/>
      <c r="I8" s="142"/>
      <c r="J8" s="45"/>
      <c r="K8" s="49"/>
    </row>
    <row r="9" s="1" customFormat="1" ht="36.96" customHeight="1">
      <c r="B9" s="44"/>
      <c r="C9" s="45"/>
      <c r="D9" s="45"/>
      <c r="E9" s="143" t="s">
        <v>97</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14. 1. 2019</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
        <v>29</v>
      </c>
      <c r="K14" s="49"/>
    </row>
    <row r="15" s="1" customFormat="1" ht="18" customHeight="1">
      <c r="B15" s="44"/>
      <c r="C15" s="45"/>
      <c r="D15" s="45"/>
      <c r="E15" s="33" t="s">
        <v>30</v>
      </c>
      <c r="F15" s="45"/>
      <c r="G15" s="45"/>
      <c r="H15" s="45"/>
      <c r="I15" s="144" t="s">
        <v>31</v>
      </c>
      <c r="J15" s="33" t="s">
        <v>32</v>
      </c>
      <c r="K15" s="49"/>
    </row>
    <row r="16" s="1" customFormat="1" ht="6.96" customHeight="1">
      <c r="B16" s="44"/>
      <c r="C16" s="45"/>
      <c r="D16" s="45"/>
      <c r="E16" s="45"/>
      <c r="F16" s="45"/>
      <c r="G16" s="45"/>
      <c r="H16" s="45"/>
      <c r="I16" s="142"/>
      <c r="J16" s="45"/>
      <c r="K16" s="49"/>
    </row>
    <row r="17" s="1" customFormat="1" ht="14.4" customHeight="1">
      <c r="B17" s="44"/>
      <c r="C17" s="45"/>
      <c r="D17" s="38" t="s">
        <v>33</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31</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35</v>
      </c>
      <c r="E20" s="45"/>
      <c r="F20" s="45"/>
      <c r="G20" s="45"/>
      <c r="H20" s="45"/>
      <c r="I20" s="144" t="s">
        <v>28</v>
      </c>
      <c r="J20" s="33" t="s">
        <v>36</v>
      </c>
      <c r="K20" s="49"/>
    </row>
    <row r="21" s="1" customFormat="1" ht="18" customHeight="1">
      <c r="B21" s="44"/>
      <c r="C21" s="45"/>
      <c r="D21" s="45"/>
      <c r="E21" s="33" t="s">
        <v>37</v>
      </c>
      <c r="F21" s="45"/>
      <c r="G21" s="45"/>
      <c r="H21" s="45"/>
      <c r="I21" s="144" t="s">
        <v>31</v>
      </c>
      <c r="J21" s="33" t="s">
        <v>38</v>
      </c>
      <c r="K21" s="49"/>
    </row>
    <row r="22" s="1" customFormat="1" ht="6.96" customHeight="1">
      <c r="B22" s="44"/>
      <c r="C22" s="45"/>
      <c r="D22" s="45"/>
      <c r="E22" s="45"/>
      <c r="F22" s="45"/>
      <c r="G22" s="45"/>
      <c r="H22" s="45"/>
      <c r="I22" s="142"/>
      <c r="J22" s="45"/>
      <c r="K22" s="49"/>
    </row>
    <row r="23" s="1" customFormat="1" ht="14.4" customHeight="1">
      <c r="B23" s="44"/>
      <c r="C23" s="45"/>
      <c r="D23" s="38" t="s">
        <v>40</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42</v>
      </c>
      <c r="E27" s="45"/>
      <c r="F27" s="45"/>
      <c r="G27" s="45"/>
      <c r="H27" s="45"/>
      <c r="I27" s="142"/>
      <c r="J27" s="153">
        <f>ROUND(J88,2)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44</v>
      </c>
      <c r="G29" s="45"/>
      <c r="H29" s="45"/>
      <c r="I29" s="154" t="s">
        <v>43</v>
      </c>
      <c r="J29" s="50" t="s">
        <v>45</v>
      </c>
      <c r="K29" s="49"/>
    </row>
    <row r="30" s="1" customFormat="1" ht="14.4" customHeight="1">
      <c r="B30" s="44"/>
      <c r="C30" s="45"/>
      <c r="D30" s="53" t="s">
        <v>46</v>
      </c>
      <c r="E30" s="53" t="s">
        <v>47</v>
      </c>
      <c r="F30" s="155">
        <f>ROUND(SUM(BE88:BE200), 2)</f>
        <v>0</v>
      </c>
      <c r="G30" s="45"/>
      <c r="H30" s="45"/>
      <c r="I30" s="156">
        <v>0.20999999999999999</v>
      </c>
      <c r="J30" s="155">
        <f>ROUND(ROUND((SUM(BE88:BE200)), 2)*I30, 2)</f>
        <v>0</v>
      </c>
      <c r="K30" s="49"/>
    </row>
    <row r="31" s="1" customFormat="1" ht="14.4" customHeight="1">
      <c r="B31" s="44"/>
      <c r="C31" s="45"/>
      <c r="D31" s="45"/>
      <c r="E31" s="53" t="s">
        <v>48</v>
      </c>
      <c r="F31" s="155">
        <f>ROUND(SUM(BF88:BF200), 2)</f>
        <v>0</v>
      </c>
      <c r="G31" s="45"/>
      <c r="H31" s="45"/>
      <c r="I31" s="156">
        <v>0.14999999999999999</v>
      </c>
      <c r="J31" s="155">
        <f>ROUND(ROUND((SUM(BF88:BF200)), 2)*I31, 2)</f>
        <v>0</v>
      </c>
      <c r="K31" s="49"/>
    </row>
    <row r="32" hidden="1" s="1" customFormat="1" ht="14.4" customHeight="1">
      <c r="B32" s="44"/>
      <c r="C32" s="45"/>
      <c r="D32" s="45"/>
      <c r="E32" s="53" t="s">
        <v>49</v>
      </c>
      <c r="F32" s="155">
        <f>ROUND(SUM(BG88:BG200), 2)</f>
        <v>0</v>
      </c>
      <c r="G32" s="45"/>
      <c r="H32" s="45"/>
      <c r="I32" s="156">
        <v>0.20999999999999999</v>
      </c>
      <c r="J32" s="155">
        <v>0</v>
      </c>
      <c r="K32" s="49"/>
    </row>
    <row r="33" hidden="1" s="1" customFormat="1" ht="14.4" customHeight="1">
      <c r="B33" s="44"/>
      <c r="C33" s="45"/>
      <c r="D33" s="45"/>
      <c r="E33" s="53" t="s">
        <v>50</v>
      </c>
      <c r="F33" s="155">
        <f>ROUND(SUM(BH88:BH200), 2)</f>
        <v>0</v>
      </c>
      <c r="G33" s="45"/>
      <c r="H33" s="45"/>
      <c r="I33" s="156">
        <v>0.14999999999999999</v>
      </c>
      <c r="J33" s="155">
        <v>0</v>
      </c>
      <c r="K33" s="49"/>
    </row>
    <row r="34" hidden="1" s="1" customFormat="1" ht="14.4" customHeight="1">
      <c r="B34" s="44"/>
      <c r="C34" s="45"/>
      <c r="D34" s="45"/>
      <c r="E34" s="53" t="s">
        <v>51</v>
      </c>
      <c r="F34" s="155">
        <f>ROUND(SUM(BI88:BI200),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52</v>
      </c>
      <c r="E36" s="96"/>
      <c r="F36" s="96"/>
      <c r="G36" s="159" t="s">
        <v>53</v>
      </c>
      <c r="H36" s="160" t="s">
        <v>54</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98</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ZŠ Podhořská</v>
      </c>
      <c r="F45" s="38"/>
      <c r="G45" s="38"/>
      <c r="H45" s="38"/>
      <c r="I45" s="142"/>
      <c r="J45" s="45"/>
      <c r="K45" s="49"/>
    </row>
    <row r="46" s="1" customFormat="1" ht="14.4" customHeight="1">
      <c r="B46" s="44"/>
      <c r="C46" s="38" t="s">
        <v>96</v>
      </c>
      <c r="D46" s="45"/>
      <c r="E46" s="45"/>
      <c r="F46" s="45"/>
      <c r="G46" s="45"/>
      <c r="H46" s="45"/>
      <c r="I46" s="142"/>
      <c r="J46" s="45"/>
      <c r="K46" s="49"/>
    </row>
    <row r="47" s="1" customFormat="1" ht="17.25" customHeight="1">
      <c r="B47" s="44"/>
      <c r="C47" s="45"/>
      <c r="D47" s="45"/>
      <c r="E47" s="143" t="str">
        <f>E9</f>
        <v>01 - Učebna č. 44</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Podhořská</v>
      </c>
      <c r="G49" s="45"/>
      <c r="H49" s="45"/>
      <c r="I49" s="144" t="s">
        <v>25</v>
      </c>
      <c r="J49" s="145" t="str">
        <f>IF(J12="","",J12)</f>
        <v>14. 1. 2019</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Město Odry</v>
      </c>
      <c r="G51" s="45"/>
      <c r="H51" s="45"/>
      <c r="I51" s="144" t="s">
        <v>35</v>
      </c>
      <c r="J51" s="42" t="str">
        <f>E21</f>
        <v>BYVAST pro s.r.o.</v>
      </c>
      <c r="K51" s="49"/>
    </row>
    <row r="52" s="1" customFormat="1" ht="14.4" customHeight="1">
      <c r="B52" s="44"/>
      <c r="C52" s="38" t="s">
        <v>33</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99</v>
      </c>
      <c r="D54" s="157"/>
      <c r="E54" s="157"/>
      <c r="F54" s="157"/>
      <c r="G54" s="157"/>
      <c r="H54" s="157"/>
      <c r="I54" s="171"/>
      <c r="J54" s="172" t="s">
        <v>100</v>
      </c>
      <c r="K54" s="173"/>
    </row>
    <row r="55" s="1" customFormat="1" ht="10.32" customHeight="1">
      <c r="B55" s="44"/>
      <c r="C55" s="45"/>
      <c r="D55" s="45"/>
      <c r="E55" s="45"/>
      <c r="F55" s="45"/>
      <c r="G55" s="45"/>
      <c r="H55" s="45"/>
      <c r="I55" s="142"/>
      <c r="J55" s="45"/>
      <c r="K55" s="49"/>
    </row>
    <row r="56" s="1" customFormat="1" ht="29.28" customHeight="1">
      <c r="B56" s="44"/>
      <c r="C56" s="174" t="s">
        <v>101</v>
      </c>
      <c r="D56" s="45"/>
      <c r="E56" s="45"/>
      <c r="F56" s="45"/>
      <c r="G56" s="45"/>
      <c r="H56" s="45"/>
      <c r="I56" s="142"/>
      <c r="J56" s="153">
        <f>J88</f>
        <v>0</v>
      </c>
      <c r="K56" s="49"/>
      <c r="AU56" s="22" t="s">
        <v>102</v>
      </c>
    </row>
    <row r="57" s="7" customFormat="1" ht="24.96" customHeight="1">
      <c r="B57" s="175"/>
      <c r="C57" s="176"/>
      <c r="D57" s="177" t="s">
        <v>103</v>
      </c>
      <c r="E57" s="178"/>
      <c r="F57" s="178"/>
      <c r="G57" s="178"/>
      <c r="H57" s="178"/>
      <c r="I57" s="179"/>
      <c r="J57" s="180">
        <f>J89</f>
        <v>0</v>
      </c>
      <c r="K57" s="181"/>
    </row>
    <row r="58" s="8" customFormat="1" ht="19.92" customHeight="1">
      <c r="B58" s="182"/>
      <c r="C58" s="183"/>
      <c r="D58" s="184" t="s">
        <v>104</v>
      </c>
      <c r="E58" s="185"/>
      <c r="F58" s="185"/>
      <c r="G58" s="185"/>
      <c r="H58" s="185"/>
      <c r="I58" s="186"/>
      <c r="J58" s="187">
        <f>J90</f>
        <v>0</v>
      </c>
      <c r="K58" s="188"/>
    </row>
    <row r="59" s="8" customFormat="1" ht="19.92" customHeight="1">
      <c r="B59" s="182"/>
      <c r="C59" s="183"/>
      <c r="D59" s="184" t="s">
        <v>105</v>
      </c>
      <c r="E59" s="185"/>
      <c r="F59" s="185"/>
      <c r="G59" s="185"/>
      <c r="H59" s="185"/>
      <c r="I59" s="186"/>
      <c r="J59" s="187">
        <f>J95</f>
        <v>0</v>
      </c>
      <c r="K59" s="188"/>
    </row>
    <row r="60" s="8" customFormat="1" ht="19.92" customHeight="1">
      <c r="B60" s="182"/>
      <c r="C60" s="183"/>
      <c r="D60" s="184" t="s">
        <v>106</v>
      </c>
      <c r="E60" s="185"/>
      <c r="F60" s="185"/>
      <c r="G60" s="185"/>
      <c r="H60" s="185"/>
      <c r="I60" s="186"/>
      <c r="J60" s="187">
        <f>J102</f>
        <v>0</v>
      </c>
      <c r="K60" s="188"/>
    </row>
    <row r="61" s="8" customFormat="1" ht="19.92" customHeight="1">
      <c r="B61" s="182"/>
      <c r="C61" s="183"/>
      <c r="D61" s="184" t="s">
        <v>107</v>
      </c>
      <c r="E61" s="185"/>
      <c r="F61" s="185"/>
      <c r="G61" s="185"/>
      <c r="H61" s="185"/>
      <c r="I61" s="186"/>
      <c r="J61" s="187">
        <f>J115</f>
        <v>0</v>
      </c>
      <c r="K61" s="188"/>
    </row>
    <row r="62" s="7" customFormat="1" ht="24.96" customHeight="1">
      <c r="B62" s="175"/>
      <c r="C62" s="176"/>
      <c r="D62" s="177" t="s">
        <v>108</v>
      </c>
      <c r="E62" s="178"/>
      <c r="F62" s="178"/>
      <c r="G62" s="178"/>
      <c r="H62" s="178"/>
      <c r="I62" s="179"/>
      <c r="J62" s="180">
        <f>J118</f>
        <v>0</v>
      </c>
      <c r="K62" s="181"/>
    </row>
    <row r="63" s="8" customFormat="1" ht="19.92" customHeight="1">
      <c r="B63" s="182"/>
      <c r="C63" s="183"/>
      <c r="D63" s="184" t="s">
        <v>109</v>
      </c>
      <c r="E63" s="185"/>
      <c r="F63" s="185"/>
      <c r="G63" s="185"/>
      <c r="H63" s="185"/>
      <c r="I63" s="186"/>
      <c r="J63" s="187">
        <f>J119</f>
        <v>0</v>
      </c>
      <c r="K63" s="188"/>
    </row>
    <row r="64" s="8" customFormat="1" ht="19.92" customHeight="1">
      <c r="B64" s="182"/>
      <c r="C64" s="183"/>
      <c r="D64" s="184" t="s">
        <v>110</v>
      </c>
      <c r="E64" s="185"/>
      <c r="F64" s="185"/>
      <c r="G64" s="185"/>
      <c r="H64" s="185"/>
      <c r="I64" s="186"/>
      <c r="J64" s="187">
        <f>J133</f>
        <v>0</v>
      </c>
      <c r="K64" s="188"/>
    </row>
    <row r="65" s="8" customFormat="1" ht="19.92" customHeight="1">
      <c r="B65" s="182"/>
      <c r="C65" s="183"/>
      <c r="D65" s="184" t="s">
        <v>111</v>
      </c>
      <c r="E65" s="185"/>
      <c r="F65" s="185"/>
      <c r="G65" s="185"/>
      <c r="H65" s="185"/>
      <c r="I65" s="186"/>
      <c r="J65" s="187">
        <f>J154</f>
        <v>0</v>
      </c>
      <c r="K65" s="188"/>
    </row>
    <row r="66" s="8" customFormat="1" ht="19.92" customHeight="1">
      <c r="B66" s="182"/>
      <c r="C66" s="183"/>
      <c r="D66" s="184" t="s">
        <v>112</v>
      </c>
      <c r="E66" s="185"/>
      <c r="F66" s="185"/>
      <c r="G66" s="185"/>
      <c r="H66" s="185"/>
      <c r="I66" s="186"/>
      <c r="J66" s="187">
        <f>J177</f>
        <v>0</v>
      </c>
      <c r="K66" s="188"/>
    </row>
    <row r="67" s="8" customFormat="1" ht="19.92" customHeight="1">
      <c r="B67" s="182"/>
      <c r="C67" s="183"/>
      <c r="D67" s="184" t="s">
        <v>113</v>
      </c>
      <c r="E67" s="185"/>
      <c r="F67" s="185"/>
      <c r="G67" s="185"/>
      <c r="H67" s="185"/>
      <c r="I67" s="186"/>
      <c r="J67" s="187">
        <f>J180</f>
        <v>0</v>
      </c>
      <c r="K67" s="188"/>
    </row>
    <row r="68" s="8" customFormat="1" ht="19.92" customHeight="1">
      <c r="B68" s="182"/>
      <c r="C68" s="183"/>
      <c r="D68" s="184" t="s">
        <v>114</v>
      </c>
      <c r="E68" s="185"/>
      <c r="F68" s="185"/>
      <c r="G68" s="185"/>
      <c r="H68" s="185"/>
      <c r="I68" s="186"/>
      <c r="J68" s="187">
        <f>J184</f>
        <v>0</v>
      </c>
      <c r="K68" s="188"/>
    </row>
    <row r="69" s="1" customFormat="1" ht="21.84" customHeight="1">
      <c r="B69" s="44"/>
      <c r="C69" s="45"/>
      <c r="D69" s="45"/>
      <c r="E69" s="45"/>
      <c r="F69" s="45"/>
      <c r="G69" s="45"/>
      <c r="H69" s="45"/>
      <c r="I69" s="142"/>
      <c r="J69" s="45"/>
      <c r="K69" s="49"/>
    </row>
    <row r="70" s="1" customFormat="1" ht="6.96" customHeight="1">
      <c r="B70" s="65"/>
      <c r="C70" s="66"/>
      <c r="D70" s="66"/>
      <c r="E70" s="66"/>
      <c r="F70" s="66"/>
      <c r="G70" s="66"/>
      <c r="H70" s="66"/>
      <c r="I70" s="164"/>
      <c r="J70" s="66"/>
      <c r="K70" s="67"/>
    </row>
    <row r="74" s="1" customFormat="1" ht="6.96" customHeight="1">
      <c r="B74" s="68"/>
      <c r="C74" s="69"/>
      <c r="D74" s="69"/>
      <c r="E74" s="69"/>
      <c r="F74" s="69"/>
      <c r="G74" s="69"/>
      <c r="H74" s="69"/>
      <c r="I74" s="167"/>
      <c r="J74" s="69"/>
      <c r="K74" s="69"/>
      <c r="L74" s="70"/>
    </row>
    <row r="75" s="1" customFormat="1" ht="36.96" customHeight="1">
      <c r="B75" s="44"/>
      <c r="C75" s="71" t="s">
        <v>115</v>
      </c>
      <c r="D75" s="72"/>
      <c r="E75" s="72"/>
      <c r="F75" s="72"/>
      <c r="G75" s="72"/>
      <c r="H75" s="72"/>
      <c r="I75" s="189"/>
      <c r="J75" s="72"/>
      <c r="K75" s="72"/>
      <c r="L75" s="70"/>
    </row>
    <row r="76" s="1" customFormat="1" ht="6.96" customHeight="1">
      <c r="B76" s="44"/>
      <c r="C76" s="72"/>
      <c r="D76" s="72"/>
      <c r="E76" s="72"/>
      <c r="F76" s="72"/>
      <c r="G76" s="72"/>
      <c r="H76" s="72"/>
      <c r="I76" s="189"/>
      <c r="J76" s="72"/>
      <c r="K76" s="72"/>
      <c r="L76" s="70"/>
    </row>
    <row r="77" s="1" customFormat="1" ht="14.4" customHeight="1">
      <c r="B77" s="44"/>
      <c r="C77" s="74" t="s">
        <v>18</v>
      </c>
      <c r="D77" s="72"/>
      <c r="E77" s="72"/>
      <c r="F77" s="72"/>
      <c r="G77" s="72"/>
      <c r="H77" s="72"/>
      <c r="I77" s="189"/>
      <c r="J77" s="72"/>
      <c r="K77" s="72"/>
      <c r="L77" s="70"/>
    </row>
    <row r="78" s="1" customFormat="1" ht="16.5" customHeight="1">
      <c r="B78" s="44"/>
      <c r="C78" s="72"/>
      <c r="D78" s="72"/>
      <c r="E78" s="190" t="str">
        <f>E7</f>
        <v>ZŠ Podhořská</v>
      </c>
      <c r="F78" s="74"/>
      <c r="G78" s="74"/>
      <c r="H78" s="74"/>
      <c r="I78" s="189"/>
      <c r="J78" s="72"/>
      <c r="K78" s="72"/>
      <c r="L78" s="70"/>
    </row>
    <row r="79" s="1" customFormat="1" ht="14.4" customHeight="1">
      <c r="B79" s="44"/>
      <c r="C79" s="74" t="s">
        <v>96</v>
      </c>
      <c r="D79" s="72"/>
      <c r="E79" s="72"/>
      <c r="F79" s="72"/>
      <c r="G79" s="72"/>
      <c r="H79" s="72"/>
      <c r="I79" s="189"/>
      <c r="J79" s="72"/>
      <c r="K79" s="72"/>
      <c r="L79" s="70"/>
    </row>
    <row r="80" s="1" customFormat="1" ht="17.25" customHeight="1">
      <c r="B80" s="44"/>
      <c r="C80" s="72"/>
      <c r="D80" s="72"/>
      <c r="E80" s="80" t="str">
        <f>E9</f>
        <v>01 - Učebna č. 44</v>
      </c>
      <c r="F80" s="72"/>
      <c r="G80" s="72"/>
      <c r="H80" s="72"/>
      <c r="I80" s="189"/>
      <c r="J80" s="72"/>
      <c r="K80" s="72"/>
      <c r="L80" s="70"/>
    </row>
    <row r="81" s="1" customFormat="1" ht="6.96" customHeight="1">
      <c r="B81" s="44"/>
      <c r="C81" s="72"/>
      <c r="D81" s="72"/>
      <c r="E81" s="72"/>
      <c r="F81" s="72"/>
      <c r="G81" s="72"/>
      <c r="H81" s="72"/>
      <c r="I81" s="189"/>
      <c r="J81" s="72"/>
      <c r="K81" s="72"/>
      <c r="L81" s="70"/>
    </row>
    <row r="82" s="1" customFormat="1" ht="18" customHeight="1">
      <c r="B82" s="44"/>
      <c r="C82" s="74" t="s">
        <v>23</v>
      </c>
      <c r="D82" s="72"/>
      <c r="E82" s="72"/>
      <c r="F82" s="191" t="str">
        <f>F12</f>
        <v>Podhořská</v>
      </c>
      <c r="G82" s="72"/>
      <c r="H82" s="72"/>
      <c r="I82" s="192" t="s">
        <v>25</v>
      </c>
      <c r="J82" s="83" t="str">
        <f>IF(J12="","",J12)</f>
        <v>14. 1. 2019</v>
      </c>
      <c r="K82" s="72"/>
      <c r="L82" s="70"/>
    </row>
    <row r="83" s="1" customFormat="1" ht="6.96" customHeight="1">
      <c r="B83" s="44"/>
      <c r="C83" s="72"/>
      <c r="D83" s="72"/>
      <c r="E83" s="72"/>
      <c r="F83" s="72"/>
      <c r="G83" s="72"/>
      <c r="H83" s="72"/>
      <c r="I83" s="189"/>
      <c r="J83" s="72"/>
      <c r="K83" s="72"/>
      <c r="L83" s="70"/>
    </row>
    <row r="84" s="1" customFormat="1">
      <c r="B84" s="44"/>
      <c r="C84" s="74" t="s">
        <v>27</v>
      </c>
      <c r="D84" s="72"/>
      <c r="E84" s="72"/>
      <c r="F84" s="191" t="str">
        <f>E15</f>
        <v>Město Odry</v>
      </c>
      <c r="G84" s="72"/>
      <c r="H84" s="72"/>
      <c r="I84" s="192" t="s">
        <v>35</v>
      </c>
      <c r="J84" s="191" t="str">
        <f>E21</f>
        <v>BYVAST pro s.r.o.</v>
      </c>
      <c r="K84" s="72"/>
      <c r="L84" s="70"/>
    </row>
    <row r="85" s="1" customFormat="1" ht="14.4" customHeight="1">
      <c r="B85" s="44"/>
      <c r="C85" s="74" t="s">
        <v>33</v>
      </c>
      <c r="D85" s="72"/>
      <c r="E85" s="72"/>
      <c r="F85" s="191" t="str">
        <f>IF(E18="","",E18)</f>
        <v/>
      </c>
      <c r="G85" s="72"/>
      <c r="H85" s="72"/>
      <c r="I85" s="189"/>
      <c r="J85" s="72"/>
      <c r="K85" s="72"/>
      <c r="L85" s="70"/>
    </row>
    <row r="86" s="1" customFormat="1" ht="10.32" customHeight="1">
      <c r="B86" s="44"/>
      <c r="C86" s="72"/>
      <c r="D86" s="72"/>
      <c r="E86" s="72"/>
      <c r="F86" s="72"/>
      <c r="G86" s="72"/>
      <c r="H86" s="72"/>
      <c r="I86" s="189"/>
      <c r="J86" s="72"/>
      <c r="K86" s="72"/>
      <c r="L86" s="70"/>
    </row>
    <row r="87" s="9" customFormat="1" ht="29.28" customHeight="1">
      <c r="B87" s="193"/>
      <c r="C87" s="194" t="s">
        <v>116</v>
      </c>
      <c r="D87" s="195" t="s">
        <v>61</v>
      </c>
      <c r="E87" s="195" t="s">
        <v>57</v>
      </c>
      <c r="F87" s="195" t="s">
        <v>117</v>
      </c>
      <c r="G87" s="195" t="s">
        <v>118</v>
      </c>
      <c r="H87" s="195" t="s">
        <v>119</v>
      </c>
      <c r="I87" s="196" t="s">
        <v>120</v>
      </c>
      <c r="J87" s="195" t="s">
        <v>100</v>
      </c>
      <c r="K87" s="197" t="s">
        <v>121</v>
      </c>
      <c r="L87" s="198"/>
      <c r="M87" s="100" t="s">
        <v>122</v>
      </c>
      <c r="N87" s="101" t="s">
        <v>46</v>
      </c>
      <c r="O87" s="101" t="s">
        <v>123</v>
      </c>
      <c r="P87" s="101" t="s">
        <v>124</v>
      </c>
      <c r="Q87" s="101" t="s">
        <v>125</v>
      </c>
      <c r="R87" s="101" t="s">
        <v>126</v>
      </c>
      <c r="S87" s="101" t="s">
        <v>127</v>
      </c>
      <c r="T87" s="102" t="s">
        <v>128</v>
      </c>
    </row>
    <row r="88" s="1" customFormat="1" ht="29.28" customHeight="1">
      <c r="B88" s="44"/>
      <c r="C88" s="106" t="s">
        <v>101</v>
      </c>
      <c r="D88" s="72"/>
      <c r="E88" s="72"/>
      <c r="F88" s="72"/>
      <c r="G88" s="72"/>
      <c r="H88" s="72"/>
      <c r="I88" s="189"/>
      <c r="J88" s="199">
        <f>BK88</f>
        <v>0</v>
      </c>
      <c r="K88" s="72"/>
      <c r="L88" s="70"/>
      <c r="M88" s="103"/>
      <c r="N88" s="104"/>
      <c r="O88" s="104"/>
      <c r="P88" s="200">
        <f>P89+P118</f>
        <v>0</v>
      </c>
      <c r="Q88" s="104"/>
      <c r="R88" s="200">
        <f>R89+R118</f>
        <v>0.81935750000000007</v>
      </c>
      <c r="S88" s="104"/>
      <c r="T88" s="201">
        <f>T89+T118</f>
        <v>0.38183389999999995</v>
      </c>
      <c r="AT88" s="22" t="s">
        <v>75</v>
      </c>
      <c r="AU88" s="22" t="s">
        <v>102</v>
      </c>
      <c r="BK88" s="202">
        <f>BK89+BK118</f>
        <v>0</v>
      </c>
    </row>
    <row r="89" s="10" customFormat="1" ht="37.44" customHeight="1">
      <c r="B89" s="203"/>
      <c r="C89" s="204"/>
      <c r="D89" s="205" t="s">
        <v>75</v>
      </c>
      <c r="E89" s="206" t="s">
        <v>129</v>
      </c>
      <c r="F89" s="206" t="s">
        <v>130</v>
      </c>
      <c r="G89" s="204"/>
      <c r="H89" s="204"/>
      <c r="I89" s="207"/>
      <c r="J89" s="208">
        <f>BK89</f>
        <v>0</v>
      </c>
      <c r="K89" s="204"/>
      <c r="L89" s="209"/>
      <c r="M89" s="210"/>
      <c r="N89" s="211"/>
      <c r="O89" s="211"/>
      <c r="P89" s="212">
        <f>P90+P95+P102+P115</f>
        <v>0</v>
      </c>
      <c r="Q89" s="211"/>
      <c r="R89" s="212">
        <f>R90+R95+R102+R115</f>
        <v>0.19742000000000001</v>
      </c>
      <c r="S89" s="211"/>
      <c r="T89" s="213">
        <f>T90+T95+T102+T115</f>
        <v>0.030499999999999999</v>
      </c>
      <c r="AR89" s="214" t="s">
        <v>84</v>
      </c>
      <c r="AT89" s="215" t="s">
        <v>75</v>
      </c>
      <c r="AU89" s="215" t="s">
        <v>76</v>
      </c>
      <c r="AY89" s="214" t="s">
        <v>131</v>
      </c>
      <c r="BK89" s="216">
        <f>BK90+BK95+BK102+BK115</f>
        <v>0</v>
      </c>
    </row>
    <row r="90" s="10" customFormat="1" ht="19.92" customHeight="1">
      <c r="B90" s="203"/>
      <c r="C90" s="204"/>
      <c r="D90" s="205" t="s">
        <v>75</v>
      </c>
      <c r="E90" s="217" t="s">
        <v>132</v>
      </c>
      <c r="F90" s="217" t="s">
        <v>133</v>
      </c>
      <c r="G90" s="204"/>
      <c r="H90" s="204"/>
      <c r="I90" s="207"/>
      <c r="J90" s="218">
        <f>BK90</f>
        <v>0</v>
      </c>
      <c r="K90" s="204"/>
      <c r="L90" s="209"/>
      <c r="M90" s="210"/>
      <c r="N90" s="211"/>
      <c r="O90" s="211"/>
      <c r="P90" s="212">
        <f>SUM(P91:P94)</f>
        <v>0</v>
      </c>
      <c r="Q90" s="211"/>
      <c r="R90" s="212">
        <f>SUM(R91:R94)</f>
        <v>0.19561000000000001</v>
      </c>
      <c r="S90" s="211"/>
      <c r="T90" s="213">
        <f>SUM(T91:T94)</f>
        <v>0</v>
      </c>
      <c r="AR90" s="214" t="s">
        <v>84</v>
      </c>
      <c r="AT90" s="215" t="s">
        <v>75</v>
      </c>
      <c r="AU90" s="215" t="s">
        <v>84</v>
      </c>
      <c r="AY90" s="214" t="s">
        <v>131</v>
      </c>
      <c r="BK90" s="216">
        <f>SUM(BK91:BK94)</f>
        <v>0</v>
      </c>
    </row>
    <row r="91" s="1" customFormat="1" ht="16.5" customHeight="1">
      <c r="B91" s="44"/>
      <c r="C91" s="219" t="s">
        <v>84</v>
      </c>
      <c r="D91" s="219" t="s">
        <v>134</v>
      </c>
      <c r="E91" s="220" t="s">
        <v>135</v>
      </c>
      <c r="F91" s="221" t="s">
        <v>136</v>
      </c>
      <c r="G91" s="222" t="s">
        <v>137</v>
      </c>
      <c r="H91" s="223">
        <v>3</v>
      </c>
      <c r="I91" s="224"/>
      <c r="J91" s="225">
        <f>ROUND(I91*H91,2)</f>
        <v>0</v>
      </c>
      <c r="K91" s="221" t="s">
        <v>138</v>
      </c>
      <c r="L91" s="70"/>
      <c r="M91" s="226" t="s">
        <v>21</v>
      </c>
      <c r="N91" s="227" t="s">
        <v>47</v>
      </c>
      <c r="O91" s="45"/>
      <c r="P91" s="228">
        <f>O91*H91</f>
        <v>0</v>
      </c>
      <c r="Q91" s="228">
        <v>0.041529999999999997</v>
      </c>
      <c r="R91" s="228">
        <f>Q91*H91</f>
        <v>0.12458999999999999</v>
      </c>
      <c r="S91" s="228">
        <v>0</v>
      </c>
      <c r="T91" s="229">
        <f>S91*H91</f>
        <v>0</v>
      </c>
      <c r="AR91" s="22" t="s">
        <v>139</v>
      </c>
      <c r="AT91" s="22" t="s">
        <v>134</v>
      </c>
      <c r="AU91" s="22" t="s">
        <v>86</v>
      </c>
      <c r="AY91" s="22" t="s">
        <v>131</v>
      </c>
      <c r="BE91" s="230">
        <f>IF(N91="základní",J91,0)</f>
        <v>0</v>
      </c>
      <c r="BF91" s="230">
        <f>IF(N91="snížená",J91,0)</f>
        <v>0</v>
      </c>
      <c r="BG91" s="230">
        <f>IF(N91="zákl. přenesená",J91,0)</f>
        <v>0</v>
      </c>
      <c r="BH91" s="230">
        <f>IF(N91="sníž. přenesená",J91,0)</f>
        <v>0</v>
      </c>
      <c r="BI91" s="230">
        <f>IF(N91="nulová",J91,0)</f>
        <v>0</v>
      </c>
      <c r="BJ91" s="22" t="s">
        <v>84</v>
      </c>
      <c r="BK91" s="230">
        <f>ROUND(I91*H91,2)</f>
        <v>0</v>
      </c>
      <c r="BL91" s="22" t="s">
        <v>139</v>
      </c>
      <c r="BM91" s="22" t="s">
        <v>140</v>
      </c>
    </row>
    <row r="92" s="11" customFormat="1">
      <c r="B92" s="231"/>
      <c r="C92" s="232"/>
      <c r="D92" s="233" t="s">
        <v>141</v>
      </c>
      <c r="E92" s="234" t="s">
        <v>21</v>
      </c>
      <c r="F92" s="235" t="s">
        <v>142</v>
      </c>
      <c r="G92" s="232"/>
      <c r="H92" s="236">
        <v>3</v>
      </c>
      <c r="I92" s="237"/>
      <c r="J92" s="232"/>
      <c r="K92" s="232"/>
      <c r="L92" s="238"/>
      <c r="M92" s="239"/>
      <c r="N92" s="240"/>
      <c r="O92" s="240"/>
      <c r="P92" s="240"/>
      <c r="Q92" s="240"/>
      <c r="R92" s="240"/>
      <c r="S92" s="240"/>
      <c r="T92" s="241"/>
      <c r="AT92" s="242" t="s">
        <v>141</v>
      </c>
      <c r="AU92" s="242" t="s">
        <v>86</v>
      </c>
      <c r="AV92" s="11" t="s">
        <v>86</v>
      </c>
      <c r="AW92" s="11" t="s">
        <v>39</v>
      </c>
      <c r="AX92" s="11" t="s">
        <v>76</v>
      </c>
      <c r="AY92" s="242" t="s">
        <v>131</v>
      </c>
    </row>
    <row r="93" s="12" customFormat="1">
      <c r="B93" s="243"/>
      <c r="C93" s="244"/>
      <c r="D93" s="233" t="s">
        <v>141</v>
      </c>
      <c r="E93" s="245" t="s">
        <v>21</v>
      </c>
      <c r="F93" s="246" t="s">
        <v>143</v>
      </c>
      <c r="G93" s="244"/>
      <c r="H93" s="247">
        <v>3</v>
      </c>
      <c r="I93" s="248"/>
      <c r="J93" s="244"/>
      <c r="K93" s="244"/>
      <c r="L93" s="249"/>
      <c r="M93" s="250"/>
      <c r="N93" s="251"/>
      <c r="O93" s="251"/>
      <c r="P93" s="251"/>
      <c r="Q93" s="251"/>
      <c r="R93" s="251"/>
      <c r="S93" s="251"/>
      <c r="T93" s="252"/>
      <c r="AT93" s="253" t="s">
        <v>141</v>
      </c>
      <c r="AU93" s="253" t="s">
        <v>86</v>
      </c>
      <c r="AV93" s="12" t="s">
        <v>139</v>
      </c>
      <c r="AW93" s="12" t="s">
        <v>39</v>
      </c>
      <c r="AX93" s="12" t="s">
        <v>84</v>
      </c>
      <c r="AY93" s="253" t="s">
        <v>131</v>
      </c>
    </row>
    <row r="94" s="1" customFormat="1" ht="38.25" customHeight="1">
      <c r="B94" s="44"/>
      <c r="C94" s="219" t="s">
        <v>86</v>
      </c>
      <c r="D94" s="219" t="s">
        <v>134</v>
      </c>
      <c r="E94" s="220" t="s">
        <v>144</v>
      </c>
      <c r="F94" s="221" t="s">
        <v>145</v>
      </c>
      <c r="G94" s="222" t="s">
        <v>137</v>
      </c>
      <c r="H94" s="223">
        <v>1</v>
      </c>
      <c r="I94" s="224"/>
      <c r="J94" s="225">
        <f>ROUND(I94*H94,2)</f>
        <v>0</v>
      </c>
      <c r="K94" s="221" t="s">
        <v>138</v>
      </c>
      <c r="L94" s="70"/>
      <c r="M94" s="226" t="s">
        <v>21</v>
      </c>
      <c r="N94" s="227" t="s">
        <v>47</v>
      </c>
      <c r="O94" s="45"/>
      <c r="P94" s="228">
        <f>O94*H94</f>
        <v>0</v>
      </c>
      <c r="Q94" s="228">
        <v>0.07102</v>
      </c>
      <c r="R94" s="228">
        <f>Q94*H94</f>
        <v>0.07102</v>
      </c>
      <c r="S94" s="228">
        <v>0</v>
      </c>
      <c r="T94" s="229">
        <f>S94*H94</f>
        <v>0</v>
      </c>
      <c r="AR94" s="22" t="s">
        <v>139</v>
      </c>
      <c r="AT94" s="22" t="s">
        <v>134</v>
      </c>
      <c r="AU94" s="22" t="s">
        <v>86</v>
      </c>
      <c r="AY94" s="22" t="s">
        <v>131</v>
      </c>
      <c r="BE94" s="230">
        <f>IF(N94="základní",J94,0)</f>
        <v>0</v>
      </c>
      <c r="BF94" s="230">
        <f>IF(N94="snížená",J94,0)</f>
        <v>0</v>
      </c>
      <c r="BG94" s="230">
        <f>IF(N94="zákl. přenesená",J94,0)</f>
        <v>0</v>
      </c>
      <c r="BH94" s="230">
        <f>IF(N94="sníž. přenesená",J94,0)</f>
        <v>0</v>
      </c>
      <c r="BI94" s="230">
        <f>IF(N94="nulová",J94,0)</f>
        <v>0</v>
      </c>
      <c r="BJ94" s="22" t="s">
        <v>84</v>
      </c>
      <c r="BK94" s="230">
        <f>ROUND(I94*H94,2)</f>
        <v>0</v>
      </c>
      <c r="BL94" s="22" t="s">
        <v>139</v>
      </c>
      <c r="BM94" s="22" t="s">
        <v>146</v>
      </c>
    </row>
    <row r="95" s="10" customFormat="1" ht="29.88" customHeight="1">
      <c r="B95" s="203"/>
      <c r="C95" s="204"/>
      <c r="D95" s="205" t="s">
        <v>75</v>
      </c>
      <c r="E95" s="217" t="s">
        <v>147</v>
      </c>
      <c r="F95" s="217" t="s">
        <v>148</v>
      </c>
      <c r="G95" s="204"/>
      <c r="H95" s="204"/>
      <c r="I95" s="207"/>
      <c r="J95" s="218">
        <f>BK95</f>
        <v>0</v>
      </c>
      <c r="K95" s="204"/>
      <c r="L95" s="209"/>
      <c r="M95" s="210"/>
      <c r="N95" s="211"/>
      <c r="O95" s="211"/>
      <c r="P95" s="212">
        <f>SUM(P96:P101)</f>
        <v>0</v>
      </c>
      <c r="Q95" s="211"/>
      <c r="R95" s="212">
        <f>SUM(R96:R101)</f>
        <v>0.0018100000000000002</v>
      </c>
      <c r="S95" s="211"/>
      <c r="T95" s="213">
        <f>SUM(T96:T101)</f>
        <v>0.030499999999999999</v>
      </c>
      <c r="AR95" s="214" t="s">
        <v>84</v>
      </c>
      <c r="AT95" s="215" t="s">
        <v>75</v>
      </c>
      <c r="AU95" s="215" t="s">
        <v>84</v>
      </c>
      <c r="AY95" s="214" t="s">
        <v>131</v>
      </c>
      <c r="BK95" s="216">
        <f>SUM(BK96:BK101)</f>
        <v>0</v>
      </c>
    </row>
    <row r="96" s="1" customFormat="1" ht="25.5" customHeight="1">
      <c r="B96" s="44"/>
      <c r="C96" s="219" t="s">
        <v>149</v>
      </c>
      <c r="D96" s="219" t="s">
        <v>134</v>
      </c>
      <c r="E96" s="220" t="s">
        <v>150</v>
      </c>
      <c r="F96" s="221" t="s">
        <v>151</v>
      </c>
      <c r="G96" s="222" t="s">
        <v>137</v>
      </c>
      <c r="H96" s="223">
        <v>45</v>
      </c>
      <c r="I96" s="224"/>
      <c r="J96" s="225">
        <f>ROUND(I96*H96,2)</f>
        <v>0</v>
      </c>
      <c r="K96" s="221" t="s">
        <v>138</v>
      </c>
      <c r="L96" s="70"/>
      <c r="M96" s="226" t="s">
        <v>21</v>
      </c>
      <c r="N96" s="227" t="s">
        <v>47</v>
      </c>
      <c r="O96" s="45"/>
      <c r="P96" s="228">
        <f>O96*H96</f>
        <v>0</v>
      </c>
      <c r="Q96" s="228">
        <v>4.0000000000000003E-05</v>
      </c>
      <c r="R96" s="228">
        <f>Q96*H96</f>
        <v>0.0018000000000000002</v>
      </c>
      <c r="S96" s="228">
        <v>0</v>
      </c>
      <c r="T96" s="229">
        <f>S96*H96</f>
        <v>0</v>
      </c>
      <c r="AR96" s="22" t="s">
        <v>139</v>
      </c>
      <c r="AT96" s="22" t="s">
        <v>134</v>
      </c>
      <c r="AU96" s="22" t="s">
        <v>86</v>
      </c>
      <c r="AY96" s="22" t="s">
        <v>131</v>
      </c>
      <c r="BE96" s="230">
        <f>IF(N96="základní",J96,0)</f>
        <v>0</v>
      </c>
      <c r="BF96" s="230">
        <f>IF(N96="snížená",J96,0)</f>
        <v>0</v>
      </c>
      <c r="BG96" s="230">
        <f>IF(N96="zákl. přenesená",J96,0)</f>
        <v>0</v>
      </c>
      <c r="BH96" s="230">
        <f>IF(N96="sníž. přenesená",J96,0)</f>
        <v>0</v>
      </c>
      <c r="BI96" s="230">
        <f>IF(N96="nulová",J96,0)</f>
        <v>0</v>
      </c>
      <c r="BJ96" s="22" t="s">
        <v>84</v>
      </c>
      <c r="BK96" s="230">
        <f>ROUND(I96*H96,2)</f>
        <v>0</v>
      </c>
      <c r="BL96" s="22" t="s">
        <v>139</v>
      </c>
      <c r="BM96" s="22" t="s">
        <v>152</v>
      </c>
    </row>
    <row r="97" s="1" customFormat="1">
      <c r="B97" s="44"/>
      <c r="C97" s="72"/>
      <c r="D97" s="233" t="s">
        <v>153</v>
      </c>
      <c r="E97" s="72"/>
      <c r="F97" s="254" t="s">
        <v>154</v>
      </c>
      <c r="G97" s="72"/>
      <c r="H97" s="72"/>
      <c r="I97" s="189"/>
      <c r="J97" s="72"/>
      <c r="K97" s="72"/>
      <c r="L97" s="70"/>
      <c r="M97" s="255"/>
      <c r="N97" s="45"/>
      <c r="O97" s="45"/>
      <c r="P97" s="45"/>
      <c r="Q97" s="45"/>
      <c r="R97" s="45"/>
      <c r="S97" s="45"/>
      <c r="T97" s="93"/>
      <c r="AT97" s="22" t="s">
        <v>153</v>
      </c>
      <c r="AU97" s="22" t="s">
        <v>86</v>
      </c>
    </row>
    <row r="98" s="1" customFormat="1" ht="25.5" customHeight="1">
      <c r="B98" s="44"/>
      <c r="C98" s="219" t="s">
        <v>139</v>
      </c>
      <c r="D98" s="219" t="s">
        <v>134</v>
      </c>
      <c r="E98" s="220" t="s">
        <v>155</v>
      </c>
      <c r="F98" s="221" t="s">
        <v>156</v>
      </c>
      <c r="G98" s="222" t="s">
        <v>157</v>
      </c>
      <c r="H98" s="223">
        <v>3</v>
      </c>
      <c r="I98" s="224"/>
      <c r="J98" s="225">
        <f>ROUND(I98*H98,2)</f>
        <v>0</v>
      </c>
      <c r="K98" s="221" t="s">
        <v>138</v>
      </c>
      <c r="L98" s="70"/>
      <c r="M98" s="226" t="s">
        <v>21</v>
      </c>
      <c r="N98" s="227" t="s">
        <v>47</v>
      </c>
      <c r="O98" s="45"/>
      <c r="P98" s="228">
        <f>O98*H98</f>
        <v>0</v>
      </c>
      <c r="Q98" s="228">
        <v>0</v>
      </c>
      <c r="R98" s="228">
        <f>Q98*H98</f>
        <v>0</v>
      </c>
      <c r="S98" s="228">
        <v>0.0080000000000000002</v>
      </c>
      <c r="T98" s="229">
        <f>S98*H98</f>
        <v>0.024</v>
      </c>
      <c r="AR98" s="22" t="s">
        <v>139</v>
      </c>
      <c r="AT98" s="22" t="s">
        <v>134</v>
      </c>
      <c r="AU98" s="22" t="s">
        <v>86</v>
      </c>
      <c r="AY98" s="22" t="s">
        <v>131</v>
      </c>
      <c r="BE98" s="230">
        <f>IF(N98="základní",J98,0)</f>
        <v>0</v>
      </c>
      <c r="BF98" s="230">
        <f>IF(N98="snížená",J98,0)</f>
        <v>0</v>
      </c>
      <c r="BG98" s="230">
        <f>IF(N98="zákl. přenesená",J98,0)</f>
        <v>0</v>
      </c>
      <c r="BH98" s="230">
        <f>IF(N98="sníž. přenesená",J98,0)</f>
        <v>0</v>
      </c>
      <c r="BI98" s="230">
        <f>IF(N98="nulová",J98,0)</f>
        <v>0</v>
      </c>
      <c r="BJ98" s="22" t="s">
        <v>84</v>
      </c>
      <c r="BK98" s="230">
        <f>ROUND(I98*H98,2)</f>
        <v>0</v>
      </c>
      <c r="BL98" s="22" t="s">
        <v>139</v>
      </c>
      <c r="BM98" s="22" t="s">
        <v>158</v>
      </c>
    </row>
    <row r="99" s="1" customFormat="1" ht="25.5" customHeight="1">
      <c r="B99" s="44"/>
      <c r="C99" s="219" t="s">
        <v>159</v>
      </c>
      <c r="D99" s="219" t="s">
        <v>134</v>
      </c>
      <c r="E99" s="220" t="s">
        <v>160</v>
      </c>
      <c r="F99" s="221" t="s">
        <v>161</v>
      </c>
      <c r="G99" s="222" t="s">
        <v>157</v>
      </c>
      <c r="H99" s="223">
        <v>6</v>
      </c>
      <c r="I99" s="224"/>
      <c r="J99" s="225">
        <f>ROUND(I99*H99,2)</f>
        <v>0</v>
      </c>
      <c r="K99" s="221" t="s">
        <v>138</v>
      </c>
      <c r="L99" s="70"/>
      <c r="M99" s="226" t="s">
        <v>21</v>
      </c>
      <c r="N99" s="227" t="s">
        <v>47</v>
      </c>
      <c r="O99" s="45"/>
      <c r="P99" s="228">
        <f>O99*H99</f>
        <v>0</v>
      </c>
      <c r="Q99" s="228">
        <v>0</v>
      </c>
      <c r="R99" s="228">
        <f>Q99*H99</f>
        <v>0</v>
      </c>
      <c r="S99" s="228">
        <v>0.001</v>
      </c>
      <c r="T99" s="229">
        <f>S99*H99</f>
        <v>0.0060000000000000001</v>
      </c>
      <c r="AR99" s="22" t="s">
        <v>139</v>
      </c>
      <c r="AT99" s="22" t="s">
        <v>134</v>
      </c>
      <c r="AU99" s="22" t="s">
        <v>86</v>
      </c>
      <c r="AY99" s="22" t="s">
        <v>131</v>
      </c>
      <c r="BE99" s="230">
        <f>IF(N99="základní",J99,0)</f>
        <v>0</v>
      </c>
      <c r="BF99" s="230">
        <f>IF(N99="snížená",J99,0)</f>
        <v>0</v>
      </c>
      <c r="BG99" s="230">
        <f>IF(N99="zákl. přenesená",J99,0)</f>
        <v>0</v>
      </c>
      <c r="BH99" s="230">
        <f>IF(N99="sníž. přenesená",J99,0)</f>
        <v>0</v>
      </c>
      <c r="BI99" s="230">
        <f>IF(N99="nulová",J99,0)</f>
        <v>0</v>
      </c>
      <c r="BJ99" s="22" t="s">
        <v>84</v>
      </c>
      <c r="BK99" s="230">
        <f>ROUND(I99*H99,2)</f>
        <v>0</v>
      </c>
      <c r="BL99" s="22" t="s">
        <v>139</v>
      </c>
      <c r="BM99" s="22" t="s">
        <v>162</v>
      </c>
    </row>
    <row r="100" s="1" customFormat="1" ht="25.5" customHeight="1">
      <c r="B100" s="44"/>
      <c r="C100" s="219" t="s">
        <v>132</v>
      </c>
      <c r="D100" s="219" t="s">
        <v>134</v>
      </c>
      <c r="E100" s="220" t="s">
        <v>163</v>
      </c>
      <c r="F100" s="221" t="s">
        <v>164</v>
      </c>
      <c r="G100" s="222" t="s">
        <v>157</v>
      </c>
      <c r="H100" s="223">
        <v>0.5</v>
      </c>
      <c r="I100" s="224"/>
      <c r="J100" s="225">
        <f>ROUND(I100*H100,2)</f>
        <v>0</v>
      </c>
      <c r="K100" s="221" t="s">
        <v>138</v>
      </c>
      <c r="L100" s="70"/>
      <c r="M100" s="226" t="s">
        <v>21</v>
      </c>
      <c r="N100" s="227" t="s">
        <v>47</v>
      </c>
      <c r="O100" s="45"/>
      <c r="P100" s="228">
        <f>O100*H100</f>
        <v>0</v>
      </c>
      <c r="Q100" s="228">
        <v>2.0000000000000002E-05</v>
      </c>
      <c r="R100" s="228">
        <f>Q100*H100</f>
        <v>1.0000000000000001E-05</v>
      </c>
      <c r="S100" s="228">
        <v>0.001</v>
      </c>
      <c r="T100" s="229">
        <f>S100*H100</f>
        <v>0.00050000000000000001</v>
      </c>
      <c r="AR100" s="22" t="s">
        <v>139</v>
      </c>
      <c r="AT100" s="22" t="s">
        <v>134</v>
      </c>
      <c r="AU100" s="22" t="s">
        <v>86</v>
      </c>
      <c r="AY100" s="22" t="s">
        <v>131</v>
      </c>
      <c r="BE100" s="230">
        <f>IF(N100="základní",J100,0)</f>
        <v>0</v>
      </c>
      <c r="BF100" s="230">
        <f>IF(N100="snížená",J100,0)</f>
        <v>0</v>
      </c>
      <c r="BG100" s="230">
        <f>IF(N100="zákl. přenesená",J100,0)</f>
        <v>0</v>
      </c>
      <c r="BH100" s="230">
        <f>IF(N100="sníž. přenesená",J100,0)</f>
        <v>0</v>
      </c>
      <c r="BI100" s="230">
        <f>IF(N100="nulová",J100,0)</f>
        <v>0</v>
      </c>
      <c r="BJ100" s="22" t="s">
        <v>84</v>
      </c>
      <c r="BK100" s="230">
        <f>ROUND(I100*H100,2)</f>
        <v>0</v>
      </c>
      <c r="BL100" s="22" t="s">
        <v>139</v>
      </c>
      <c r="BM100" s="22" t="s">
        <v>165</v>
      </c>
    </row>
    <row r="101" s="1" customFormat="1">
      <c r="B101" s="44"/>
      <c r="C101" s="72"/>
      <c r="D101" s="233" t="s">
        <v>153</v>
      </c>
      <c r="E101" s="72"/>
      <c r="F101" s="254" t="s">
        <v>166</v>
      </c>
      <c r="G101" s="72"/>
      <c r="H101" s="72"/>
      <c r="I101" s="189"/>
      <c r="J101" s="72"/>
      <c r="K101" s="72"/>
      <c r="L101" s="70"/>
      <c r="M101" s="255"/>
      <c r="N101" s="45"/>
      <c r="O101" s="45"/>
      <c r="P101" s="45"/>
      <c r="Q101" s="45"/>
      <c r="R101" s="45"/>
      <c r="S101" s="45"/>
      <c r="T101" s="93"/>
      <c r="AT101" s="22" t="s">
        <v>153</v>
      </c>
      <c r="AU101" s="22" t="s">
        <v>86</v>
      </c>
    </row>
    <row r="102" s="10" customFormat="1" ht="29.88" customHeight="1">
      <c r="B102" s="203"/>
      <c r="C102" s="204"/>
      <c r="D102" s="205" t="s">
        <v>75</v>
      </c>
      <c r="E102" s="217" t="s">
        <v>167</v>
      </c>
      <c r="F102" s="217" t="s">
        <v>168</v>
      </c>
      <c r="G102" s="204"/>
      <c r="H102" s="204"/>
      <c r="I102" s="207"/>
      <c r="J102" s="218">
        <f>BK102</f>
        <v>0</v>
      </c>
      <c r="K102" s="204"/>
      <c r="L102" s="209"/>
      <c r="M102" s="210"/>
      <c r="N102" s="211"/>
      <c r="O102" s="211"/>
      <c r="P102" s="212">
        <f>SUM(P103:P114)</f>
        <v>0</v>
      </c>
      <c r="Q102" s="211"/>
      <c r="R102" s="212">
        <f>SUM(R103:R114)</f>
        <v>0</v>
      </c>
      <c r="S102" s="211"/>
      <c r="T102" s="213">
        <f>SUM(T103:T114)</f>
        <v>0</v>
      </c>
      <c r="AR102" s="214" t="s">
        <v>84</v>
      </c>
      <c r="AT102" s="215" t="s">
        <v>75</v>
      </c>
      <c r="AU102" s="215" t="s">
        <v>84</v>
      </c>
      <c r="AY102" s="214" t="s">
        <v>131</v>
      </c>
      <c r="BK102" s="216">
        <f>SUM(BK103:BK114)</f>
        <v>0</v>
      </c>
    </row>
    <row r="103" s="1" customFormat="1" ht="25.5" customHeight="1">
      <c r="B103" s="44"/>
      <c r="C103" s="219" t="s">
        <v>169</v>
      </c>
      <c r="D103" s="219" t="s">
        <v>134</v>
      </c>
      <c r="E103" s="220" t="s">
        <v>170</v>
      </c>
      <c r="F103" s="221" t="s">
        <v>171</v>
      </c>
      <c r="G103" s="222" t="s">
        <v>172</v>
      </c>
      <c r="H103" s="223">
        <v>0.38200000000000001</v>
      </c>
      <c r="I103" s="224"/>
      <c r="J103" s="225">
        <f>ROUND(I103*H103,2)</f>
        <v>0</v>
      </c>
      <c r="K103" s="221" t="s">
        <v>138</v>
      </c>
      <c r="L103" s="70"/>
      <c r="M103" s="226" t="s">
        <v>21</v>
      </c>
      <c r="N103" s="227" t="s">
        <v>47</v>
      </c>
      <c r="O103" s="45"/>
      <c r="P103" s="228">
        <f>O103*H103</f>
        <v>0</v>
      </c>
      <c r="Q103" s="228">
        <v>0</v>
      </c>
      <c r="R103" s="228">
        <f>Q103*H103</f>
        <v>0</v>
      </c>
      <c r="S103" s="228">
        <v>0</v>
      </c>
      <c r="T103" s="229">
        <f>S103*H103</f>
        <v>0</v>
      </c>
      <c r="AR103" s="22" t="s">
        <v>139</v>
      </c>
      <c r="AT103" s="22" t="s">
        <v>134</v>
      </c>
      <c r="AU103" s="22" t="s">
        <v>86</v>
      </c>
      <c r="AY103" s="22" t="s">
        <v>131</v>
      </c>
      <c r="BE103" s="230">
        <f>IF(N103="základní",J103,0)</f>
        <v>0</v>
      </c>
      <c r="BF103" s="230">
        <f>IF(N103="snížená",J103,0)</f>
        <v>0</v>
      </c>
      <c r="BG103" s="230">
        <f>IF(N103="zákl. přenesená",J103,0)</f>
        <v>0</v>
      </c>
      <c r="BH103" s="230">
        <f>IF(N103="sníž. přenesená",J103,0)</f>
        <v>0</v>
      </c>
      <c r="BI103" s="230">
        <f>IF(N103="nulová",J103,0)</f>
        <v>0</v>
      </c>
      <c r="BJ103" s="22" t="s">
        <v>84</v>
      </c>
      <c r="BK103" s="230">
        <f>ROUND(I103*H103,2)</f>
        <v>0</v>
      </c>
      <c r="BL103" s="22" t="s">
        <v>139</v>
      </c>
      <c r="BM103" s="22" t="s">
        <v>173</v>
      </c>
    </row>
    <row r="104" s="1" customFormat="1">
      <c r="B104" s="44"/>
      <c r="C104" s="72"/>
      <c r="D104" s="233" t="s">
        <v>153</v>
      </c>
      <c r="E104" s="72"/>
      <c r="F104" s="254" t="s">
        <v>174</v>
      </c>
      <c r="G104" s="72"/>
      <c r="H104" s="72"/>
      <c r="I104" s="189"/>
      <c r="J104" s="72"/>
      <c r="K104" s="72"/>
      <c r="L104" s="70"/>
      <c r="M104" s="255"/>
      <c r="N104" s="45"/>
      <c r="O104" s="45"/>
      <c r="P104" s="45"/>
      <c r="Q104" s="45"/>
      <c r="R104" s="45"/>
      <c r="S104" s="45"/>
      <c r="T104" s="93"/>
      <c r="AT104" s="22" t="s">
        <v>153</v>
      </c>
      <c r="AU104" s="22" t="s">
        <v>86</v>
      </c>
    </row>
    <row r="105" s="1" customFormat="1" ht="38.25" customHeight="1">
      <c r="B105" s="44"/>
      <c r="C105" s="219" t="s">
        <v>175</v>
      </c>
      <c r="D105" s="219" t="s">
        <v>134</v>
      </c>
      <c r="E105" s="220" t="s">
        <v>176</v>
      </c>
      <c r="F105" s="221" t="s">
        <v>177</v>
      </c>
      <c r="G105" s="222" t="s">
        <v>172</v>
      </c>
      <c r="H105" s="223">
        <v>1.9099999999999999</v>
      </c>
      <c r="I105" s="224"/>
      <c r="J105" s="225">
        <f>ROUND(I105*H105,2)</f>
        <v>0</v>
      </c>
      <c r="K105" s="221" t="s">
        <v>138</v>
      </c>
      <c r="L105" s="70"/>
      <c r="M105" s="226" t="s">
        <v>21</v>
      </c>
      <c r="N105" s="227" t="s">
        <v>47</v>
      </c>
      <c r="O105" s="45"/>
      <c r="P105" s="228">
        <f>O105*H105</f>
        <v>0</v>
      </c>
      <c r="Q105" s="228">
        <v>0</v>
      </c>
      <c r="R105" s="228">
        <f>Q105*H105</f>
        <v>0</v>
      </c>
      <c r="S105" s="228">
        <v>0</v>
      </c>
      <c r="T105" s="229">
        <f>S105*H105</f>
        <v>0</v>
      </c>
      <c r="AR105" s="22" t="s">
        <v>139</v>
      </c>
      <c r="AT105" s="22" t="s">
        <v>134</v>
      </c>
      <c r="AU105" s="22" t="s">
        <v>86</v>
      </c>
      <c r="AY105" s="22" t="s">
        <v>131</v>
      </c>
      <c r="BE105" s="230">
        <f>IF(N105="základní",J105,0)</f>
        <v>0</v>
      </c>
      <c r="BF105" s="230">
        <f>IF(N105="snížená",J105,0)</f>
        <v>0</v>
      </c>
      <c r="BG105" s="230">
        <f>IF(N105="zákl. přenesená",J105,0)</f>
        <v>0</v>
      </c>
      <c r="BH105" s="230">
        <f>IF(N105="sníž. přenesená",J105,0)</f>
        <v>0</v>
      </c>
      <c r="BI105" s="230">
        <f>IF(N105="nulová",J105,0)</f>
        <v>0</v>
      </c>
      <c r="BJ105" s="22" t="s">
        <v>84</v>
      </c>
      <c r="BK105" s="230">
        <f>ROUND(I105*H105,2)</f>
        <v>0</v>
      </c>
      <c r="BL105" s="22" t="s">
        <v>139</v>
      </c>
      <c r="BM105" s="22" t="s">
        <v>178</v>
      </c>
    </row>
    <row r="106" s="1" customFormat="1">
      <c r="B106" s="44"/>
      <c r="C106" s="72"/>
      <c r="D106" s="233" t="s">
        <v>153</v>
      </c>
      <c r="E106" s="72"/>
      <c r="F106" s="254" t="s">
        <v>174</v>
      </c>
      <c r="G106" s="72"/>
      <c r="H106" s="72"/>
      <c r="I106" s="189"/>
      <c r="J106" s="72"/>
      <c r="K106" s="72"/>
      <c r="L106" s="70"/>
      <c r="M106" s="255"/>
      <c r="N106" s="45"/>
      <c r="O106" s="45"/>
      <c r="P106" s="45"/>
      <c r="Q106" s="45"/>
      <c r="R106" s="45"/>
      <c r="S106" s="45"/>
      <c r="T106" s="93"/>
      <c r="AT106" s="22" t="s">
        <v>153</v>
      </c>
      <c r="AU106" s="22" t="s">
        <v>86</v>
      </c>
    </row>
    <row r="107" s="11" customFormat="1">
      <c r="B107" s="231"/>
      <c r="C107" s="232"/>
      <c r="D107" s="233" t="s">
        <v>141</v>
      </c>
      <c r="E107" s="232"/>
      <c r="F107" s="235" t="s">
        <v>179</v>
      </c>
      <c r="G107" s="232"/>
      <c r="H107" s="236">
        <v>1.9099999999999999</v>
      </c>
      <c r="I107" s="237"/>
      <c r="J107" s="232"/>
      <c r="K107" s="232"/>
      <c r="L107" s="238"/>
      <c r="M107" s="239"/>
      <c r="N107" s="240"/>
      <c r="O107" s="240"/>
      <c r="P107" s="240"/>
      <c r="Q107" s="240"/>
      <c r="R107" s="240"/>
      <c r="S107" s="240"/>
      <c r="T107" s="241"/>
      <c r="AT107" s="242" t="s">
        <v>141</v>
      </c>
      <c r="AU107" s="242" t="s">
        <v>86</v>
      </c>
      <c r="AV107" s="11" t="s">
        <v>86</v>
      </c>
      <c r="AW107" s="11" t="s">
        <v>6</v>
      </c>
      <c r="AX107" s="11" t="s">
        <v>84</v>
      </c>
      <c r="AY107" s="242" t="s">
        <v>131</v>
      </c>
    </row>
    <row r="108" s="1" customFormat="1" ht="25.5" customHeight="1">
      <c r="B108" s="44"/>
      <c r="C108" s="219" t="s">
        <v>147</v>
      </c>
      <c r="D108" s="219" t="s">
        <v>134</v>
      </c>
      <c r="E108" s="220" t="s">
        <v>180</v>
      </c>
      <c r="F108" s="221" t="s">
        <v>181</v>
      </c>
      <c r="G108" s="222" t="s">
        <v>172</v>
      </c>
      <c r="H108" s="223">
        <v>0.38200000000000001</v>
      </c>
      <c r="I108" s="224"/>
      <c r="J108" s="225">
        <f>ROUND(I108*H108,2)</f>
        <v>0</v>
      </c>
      <c r="K108" s="221" t="s">
        <v>138</v>
      </c>
      <c r="L108" s="70"/>
      <c r="M108" s="226" t="s">
        <v>21</v>
      </c>
      <c r="N108" s="227" t="s">
        <v>47</v>
      </c>
      <c r="O108" s="45"/>
      <c r="P108" s="228">
        <f>O108*H108</f>
        <v>0</v>
      </c>
      <c r="Q108" s="228">
        <v>0</v>
      </c>
      <c r="R108" s="228">
        <f>Q108*H108</f>
        <v>0</v>
      </c>
      <c r="S108" s="228">
        <v>0</v>
      </c>
      <c r="T108" s="229">
        <f>S108*H108</f>
        <v>0</v>
      </c>
      <c r="AR108" s="22" t="s">
        <v>139</v>
      </c>
      <c r="AT108" s="22" t="s">
        <v>134</v>
      </c>
      <c r="AU108" s="22" t="s">
        <v>86</v>
      </c>
      <c r="AY108" s="22" t="s">
        <v>131</v>
      </c>
      <c r="BE108" s="230">
        <f>IF(N108="základní",J108,0)</f>
        <v>0</v>
      </c>
      <c r="BF108" s="230">
        <f>IF(N108="snížená",J108,0)</f>
        <v>0</v>
      </c>
      <c r="BG108" s="230">
        <f>IF(N108="zákl. přenesená",J108,0)</f>
        <v>0</v>
      </c>
      <c r="BH108" s="230">
        <f>IF(N108="sníž. přenesená",J108,0)</f>
        <v>0</v>
      </c>
      <c r="BI108" s="230">
        <f>IF(N108="nulová",J108,0)</f>
        <v>0</v>
      </c>
      <c r="BJ108" s="22" t="s">
        <v>84</v>
      </c>
      <c r="BK108" s="230">
        <f>ROUND(I108*H108,2)</f>
        <v>0</v>
      </c>
      <c r="BL108" s="22" t="s">
        <v>139</v>
      </c>
      <c r="BM108" s="22" t="s">
        <v>182</v>
      </c>
    </row>
    <row r="109" s="1" customFormat="1">
      <c r="B109" s="44"/>
      <c r="C109" s="72"/>
      <c r="D109" s="233" t="s">
        <v>153</v>
      </c>
      <c r="E109" s="72"/>
      <c r="F109" s="254" t="s">
        <v>183</v>
      </c>
      <c r="G109" s="72"/>
      <c r="H109" s="72"/>
      <c r="I109" s="189"/>
      <c r="J109" s="72"/>
      <c r="K109" s="72"/>
      <c r="L109" s="70"/>
      <c r="M109" s="255"/>
      <c r="N109" s="45"/>
      <c r="O109" s="45"/>
      <c r="P109" s="45"/>
      <c r="Q109" s="45"/>
      <c r="R109" s="45"/>
      <c r="S109" s="45"/>
      <c r="T109" s="93"/>
      <c r="AT109" s="22" t="s">
        <v>153</v>
      </c>
      <c r="AU109" s="22" t="s">
        <v>86</v>
      </c>
    </row>
    <row r="110" s="1" customFormat="1" ht="25.5" customHeight="1">
      <c r="B110" s="44"/>
      <c r="C110" s="219" t="s">
        <v>184</v>
      </c>
      <c r="D110" s="219" t="s">
        <v>134</v>
      </c>
      <c r="E110" s="220" t="s">
        <v>185</v>
      </c>
      <c r="F110" s="221" t="s">
        <v>186</v>
      </c>
      <c r="G110" s="222" t="s">
        <v>172</v>
      </c>
      <c r="H110" s="223">
        <v>5.7300000000000004</v>
      </c>
      <c r="I110" s="224"/>
      <c r="J110" s="225">
        <f>ROUND(I110*H110,2)</f>
        <v>0</v>
      </c>
      <c r="K110" s="221" t="s">
        <v>138</v>
      </c>
      <c r="L110" s="70"/>
      <c r="M110" s="226" t="s">
        <v>21</v>
      </c>
      <c r="N110" s="227" t="s">
        <v>47</v>
      </c>
      <c r="O110" s="45"/>
      <c r="P110" s="228">
        <f>O110*H110</f>
        <v>0</v>
      </c>
      <c r="Q110" s="228">
        <v>0</v>
      </c>
      <c r="R110" s="228">
        <f>Q110*H110</f>
        <v>0</v>
      </c>
      <c r="S110" s="228">
        <v>0</v>
      </c>
      <c r="T110" s="229">
        <f>S110*H110</f>
        <v>0</v>
      </c>
      <c r="AR110" s="22" t="s">
        <v>139</v>
      </c>
      <c r="AT110" s="22" t="s">
        <v>134</v>
      </c>
      <c r="AU110" s="22" t="s">
        <v>86</v>
      </c>
      <c r="AY110" s="22" t="s">
        <v>131</v>
      </c>
      <c r="BE110" s="230">
        <f>IF(N110="základní",J110,0)</f>
        <v>0</v>
      </c>
      <c r="BF110" s="230">
        <f>IF(N110="snížená",J110,0)</f>
        <v>0</v>
      </c>
      <c r="BG110" s="230">
        <f>IF(N110="zákl. přenesená",J110,0)</f>
        <v>0</v>
      </c>
      <c r="BH110" s="230">
        <f>IF(N110="sníž. přenesená",J110,0)</f>
        <v>0</v>
      </c>
      <c r="BI110" s="230">
        <f>IF(N110="nulová",J110,0)</f>
        <v>0</v>
      </c>
      <c r="BJ110" s="22" t="s">
        <v>84</v>
      </c>
      <c r="BK110" s="230">
        <f>ROUND(I110*H110,2)</f>
        <v>0</v>
      </c>
      <c r="BL110" s="22" t="s">
        <v>139</v>
      </c>
      <c r="BM110" s="22" t="s">
        <v>187</v>
      </c>
    </row>
    <row r="111" s="1" customFormat="1">
      <c r="B111" s="44"/>
      <c r="C111" s="72"/>
      <c r="D111" s="233" t="s">
        <v>153</v>
      </c>
      <c r="E111" s="72"/>
      <c r="F111" s="254" t="s">
        <v>183</v>
      </c>
      <c r="G111" s="72"/>
      <c r="H111" s="72"/>
      <c r="I111" s="189"/>
      <c r="J111" s="72"/>
      <c r="K111" s="72"/>
      <c r="L111" s="70"/>
      <c r="M111" s="255"/>
      <c r="N111" s="45"/>
      <c r="O111" s="45"/>
      <c r="P111" s="45"/>
      <c r="Q111" s="45"/>
      <c r="R111" s="45"/>
      <c r="S111" s="45"/>
      <c r="T111" s="93"/>
      <c r="AT111" s="22" t="s">
        <v>153</v>
      </c>
      <c r="AU111" s="22" t="s">
        <v>86</v>
      </c>
    </row>
    <row r="112" s="11" customFormat="1">
      <c r="B112" s="231"/>
      <c r="C112" s="232"/>
      <c r="D112" s="233" t="s">
        <v>141</v>
      </c>
      <c r="E112" s="232"/>
      <c r="F112" s="235" t="s">
        <v>188</v>
      </c>
      <c r="G112" s="232"/>
      <c r="H112" s="236">
        <v>5.7300000000000004</v>
      </c>
      <c r="I112" s="237"/>
      <c r="J112" s="232"/>
      <c r="K112" s="232"/>
      <c r="L112" s="238"/>
      <c r="M112" s="239"/>
      <c r="N112" s="240"/>
      <c r="O112" s="240"/>
      <c r="P112" s="240"/>
      <c r="Q112" s="240"/>
      <c r="R112" s="240"/>
      <c r="S112" s="240"/>
      <c r="T112" s="241"/>
      <c r="AT112" s="242" t="s">
        <v>141</v>
      </c>
      <c r="AU112" s="242" t="s">
        <v>86</v>
      </c>
      <c r="AV112" s="11" t="s">
        <v>86</v>
      </c>
      <c r="AW112" s="11" t="s">
        <v>6</v>
      </c>
      <c r="AX112" s="11" t="s">
        <v>84</v>
      </c>
      <c r="AY112" s="242" t="s">
        <v>131</v>
      </c>
    </row>
    <row r="113" s="1" customFormat="1" ht="38.25" customHeight="1">
      <c r="B113" s="44"/>
      <c r="C113" s="219" t="s">
        <v>189</v>
      </c>
      <c r="D113" s="219" t="s">
        <v>134</v>
      </c>
      <c r="E113" s="220" t="s">
        <v>190</v>
      </c>
      <c r="F113" s="221" t="s">
        <v>191</v>
      </c>
      <c r="G113" s="222" t="s">
        <v>172</v>
      </c>
      <c r="H113" s="223">
        <v>0.38</v>
      </c>
      <c r="I113" s="224"/>
      <c r="J113" s="225">
        <f>ROUND(I113*H113,2)</f>
        <v>0</v>
      </c>
      <c r="K113" s="221" t="s">
        <v>138</v>
      </c>
      <c r="L113" s="70"/>
      <c r="M113" s="226" t="s">
        <v>21</v>
      </c>
      <c r="N113" s="227" t="s">
        <v>47</v>
      </c>
      <c r="O113" s="45"/>
      <c r="P113" s="228">
        <f>O113*H113</f>
        <v>0</v>
      </c>
      <c r="Q113" s="228">
        <v>0</v>
      </c>
      <c r="R113" s="228">
        <f>Q113*H113</f>
        <v>0</v>
      </c>
      <c r="S113" s="228">
        <v>0</v>
      </c>
      <c r="T113" s="229">
        <f>S113*H113</f>
        <v>0</v>
      </c>
      <c r="AR113" s="22" t="s">
        <v>139</v>
      </c>
      <c r="AT113" s="22" t="s">
        <v>134</v>
      </c>
      <c r="AU113" s="22" t="s">
        <v>86</v>
      </c>
      <c r="AY113" s="22" t="s">
        <v>131</v>
      </c>
      <c r="BE113" s="230">
        <f>IF(N113="základní",J113,0)</f>
        <v>0</v>
      </c>
      <c r="BF113" s="230">
        <f>IF(N113="snížená",J113,0)</f>
        <v>0</v>
      </c>
      <c r="BG113" s="230">
        <f>IF(N113="zákl. přenesená",J113,0)</f>
        <v>0</v>
      </c>
      <c r="BH113" s="230">
        <f>IF(N113="sníž. přenesená",J113,0)</f>
        <v>0</v>
      </c>
      <c r="BI113" s="230">
        <f>IF(N113="nulová",J113,0)</f>
        <v>0</v>
      </c>
      <c r="BJ113" s="22" t="s">
        <v>84</v>
      </c>
      <c r="BK113" s="230">
        <f>ROUND(I113*H113,2)</f>
        <v>0</v>
      </c>
      <c r="BL113" s="22" t="s">
        <v>139</v>
      </c>
      <c r="BM113" s="22" t="s">
        <v>192</v>
      </c>
    </row>
    <row r="114" s="1" customFormat="1">
      <c r="B114" s="44"/>
      <c r="C114" s="72"/>
      <c r="D114" s="233" t="s">
        <v>153</v>
      </c>
      <c r="E114" s="72"/>
      <c r="F114" s="254" t="s">
        <v>193</v>
      </c>
      <c r="G114" s="72"/>
      <c r="H114" s="72"/>
      <c r="I114" s="189"/>
      <c r="J114" s="72"/>
      <c r="K114" s="72"/>
      <c r="L114" s="70"/>
      <c r="M114" s="255"/>
      <c r="N114" s="45"/>
      <c r="O114" s="45"/>
      <c r="P114" s="45"/>
      <c r="Q114" s="45"/>
      <c r="R114" s="45"/>
      <c r="S114" s="45"/>
      <c r="T114" s="93"/>
      <c r="AT114" s="22" t="s">
        <v>153</v>
      </c>
      <c r="AU114" s="22" t="s">
        <v>86</v>
      </c>
    </row>
    <row r="115" s="10" customFormat="1" ht="29.88" customHeight="1">
      <c r="B115" s="203"/>
      <c r="C115" s="204"/>
      <c r="D115" s="205" t="s">
        <v>75</v>
      </c>
      <c r="E115" s="217" t="s">
        <v>194</v>
      </c>
      <c r="F115" s="217" t="s">
        <v>195</v>
      </c>
      <c r="G115" s="204"/>
      <c r="H115" s="204"/>
      <c r="I115" s="207"/>
      <c r="J115" s="218">
        <f>BK115</f>
        <v>0</v>
      </c>
      <c r="K115" s="204"/>
      <c r="L115" s="209"/>
      <c r="M115" s="210"/>
      <c r="N115" s="211"/>
      <c r="O115" s="211"/>
      <c r="P115" s="212">
        <f>SUM(P116:P117)</f>
        <v>0</v>
      </c>
      <c r="Q115" s="211"/>
      <c r="R115" s="212">
        <f>SUM(R116:R117)</f>
        <v>0</v>
      </c>
      <c r="S115" s="211"/>
      <c r="T115" s="213">
        <f>SUM(T116:T117)</f>
        <v>0</v>
      </c>
      <c r="AR115" s="214" t="s">
        <v>84</v>
      </c>
      <c r="AT115" s="215" t="s">
        <v>75</v>
      </c>
      <c r="AU115" s="215" t="s">
        <v>84</v>
      </c>
      <c r="AY115" s="214" t="s">
        <v>131</v>
      </c>
      <c r="BK115" s="216">
        <f>SUM(BK116:BK117)</f>
        <v>0</v>
      </c>
    </row>
    <row r="116" s="1" customFormat="1" ht="38.25" customHeight="1">
      <c r="B116" s="44"/>
      <c r="C116" s="219" t="s">
        <v>196</v>
      </c>
      <c r="D116" s="219" t="s">
        <v>134</v>
      </c>
      <c r="E116" s="220" t="s">
        <v>197</v>
      </c>
      <c r="F116" s="221" t="s">
        <v>198</v>
      </c>
      <c r="G116" s="222" t="s">
        <v>172</v>
      </c>
      <c r="H116" s="223">
        <v>0.19700000000000001</v>
      </c>
      <c r="I116" s="224"/>
      <c r="J116" s="225">
        <f>ROUND(I116*H116,2)</f>
        <v>0</v>
      </c>
      <c r="K116" s="221" t="s">
        <v>138</v>
      </c>
      <c r="L116" s="70"/>
      <c r="M116" s="226" t="s">
        <v>21</v>
      </c>
      <c r="N116" s="227" t="s">
        <v>47</v>
      </c>
      <c r="O116" s="45"/>
      <c r="P116" s="228">
        <f>O116*H116</f>
        <v>0</v>
      </c>
      <c r="Q116" s="228">
        <v>0</v>
      </c>
      <c r="R116" s="228">
        <f>Q116*H116</f>
        <v>0</v>
      </c>
      <c r="S116" s="228">
        <v>0</v>
      </c>
      <c r="T116" s="229">
        <f>S116*H116</f>
        <v>0</v>
      </c>
      <c r="AR116" s="22" t="s">
        <v>139</v>
      </c>
      <c r="AT116" s="22" t="s">
        <v>134</v>
      </c>
      <c r="AU116" s="22" t="s">
        <v>86</v>
      </c>
      <c r="AY116" s="22" t="s">
        <v>131</v>
      </c>
      <c r="BE116" s="230">
        <f>IF(N116="základní",J116,0)</f>
        <v>0</v>
      </c>
      <c r="BF116" s="230">
        <f>IF(N116="snížená",J116,0)</f>
        <v>0</v>
      </c>
      <c r="BG116" s="230">
        <f>IF(N116="zákl. přenesená",J116,0)</f>
        <v>0</v>
      </c>
      <c r="BH116" s="230">
        <f>IF(N116="sníž. přenesená",J116,0)</f>
        <v>0</v>
      </c>
      <c r="BI116" s="230">
        <f>IF(N116="nulová",J116,0)</f>
        <v>0</v>
      </c>
      <c r="BJ116" s="22" t="s">
        <v>84</v>
      </c>
      <c r="BK116" s="230">
        <f>ROUND(I116*H116,2)</f>
        <v>0</v>
      </c>
      <c r="BL116" s="22" t="s">
        <v>139</v>
      </c>
      <c r="BM116" s="22" t="s">
        <v>199</v>
      </c>
    </row>
    <row r="117" s="1" customFormat="1">
      <c r="B117" s="44"/>
      <c r="C117" s="72"/>
      <c r="D117" s="233" t="s">
        <v>153</v>
      </c>
      <c r="E117" s="72"/>
      <c r="F117" s="254" t="s">
        <v>200</v>
      </c>
      <c r="G117" s="72"/>
      <c r="H117" s="72"/>
      <c r="I117" s="189"/>
      <c r="J117" s="72"/>
      <c r="K117" s="72"/>
      <c r="L117" s="70"/>
      <c r="M117" s="255"/>
      <c r="N117" s="45"/>
      <c r="O117" s="45"/>
      <c r="P117" s="45"/>
      <c r="Q117" s="45"/>
      <c r="R117" s="45"/>
      <c r="S117" s="45"/>
      <c r="T117" s="93"/>
      <c r="AT117" s="22" t="s">
        <v>153</v>
      </c>
      <c r="AU117" s="22" t="s">
        <v>86</v>
      </c>
    </row>
    <row r="118" s="10" customFormat="1" ht="37.44" customHeight="1">
      <c r="B118" s="203"/>
      <c r="C118" s="204"/>
      <c r="D118" s="205" t="s">
        <v>75</v>
      </c>
      <c r="E118" s="206" t="s">
        <v>201</v>
      </c>
      <c r="F118" s="206" t="s">
        <v>202</v>
      </c>
      <c r="G118" s="204"/>
      <c r="H118" s="204"/>
      <c r="I118" s="207"/>
      <c r="J118" s="208">
        <f>BK118</f>
        <v>0</v>
      </c>
      <c r="K118" s="204"/>
      <c r="L118" s="209"/>
      <c r="M118" s="210"/>
      <c r="N118" s="211"/>
      <c r="O118" s="211"/>
      <c r="P118" s="212">
        <f>P119+P133+P154+P177+P180+P184</f>
        <v>0</v>
      </c>
      <c r="Q118" s="211"/>
      <c r="R118" s="212">
        <f>R119+R133+R154+R177+R180+R184</f>
        <v>0.62193750000000003</v>
      </c>
      <c r="S118" s="211"/>
      <c r="T118" s="213">
        <f>T119+T133+T154+T177+T180+T184</f>
        <v>0.35133389999999998</v>
      </c>
      <c r="AR118" s="214" t="s">
        <v>86</v>
      </c>
      <c r="AT118" s="215" t="s">
        <v>75</v>
      </c>
      <c r="AU118" s="215" t="s">
        <v>76</v>
      </c>
      <c r="AY118" s="214" t="s">
        <v>131</v>
      </c>
      <c r="BK118" s="216">
        <f>BK119+BK133+BK154+BK177+BK180+BK184</f>
        <v>0</v>
      </c>
    </row>
    <row r="119" s="10" customFormat="1" ht="19.92" customHeight="1">
      <c r="B119" s="203"/>
      <c r="C119" s="204"/>
      <c r="D119" s="205" t="s">
        <v>75</v>
      </c>
      <c r="E119" s="217" t="s">
        <v>203</v>
      </c>
      <c r="F119" s="217" t="s">
        <v>204</v>
      </c>
      <c r="G119" s="204"/>
      <c r="H119" s="204"/>
      <c r="I119" s="207"/>
      <c r="J119" s="218">
        <f>BK119</f>
        <v>0</v>
      </c>
      <c r="K119" s="204"/>
      <c r="L119" s="209"/>
      <c r="M119" s="210"/>
      <c r="N119" s="211"/>
      <c r="O119" s="211"/>
      <c r="P119" s="212">
        <f>SUM(P120:P132)</f>
        <v>0</v>
      </c>
      <c r="Q119" s="211"/>
      <c r="R119" s="212">
        <f>SUM(R120:R132)</f>
        <v>0.38579999999999998</v>
      </c>
      <c r="S119" s="211"/>
      <c r="T119" s="213">
        <f>SUM(T120:T132)</f>
        <v>0.020294399999999997</v>
      </c>
      <c r="AR119" s="214" t="s">
        <v>86</v>
      </c>
      <c r="AT119" s="215" t="s">
        <v>75</v>
      </c>
      <c r="AU119" s="215" t="s">
        <v>84</v>
      </c>
      <c r="AY119" s="214" t="s">
        <v>131</v>
      </c>
      <c r="BK119" s="216">
        <f>SUM(BK120:BK132)</f>
        <v>0</v>
      </c>
    </row>
    <row r="120" s="1" customFormat="1" ht="16.5" customHeight="1">
      <c r="B120" s="44"/>
      <c r="C120" s="219" t="s">
        <v>205</v>
      </c>
      <c r="D120" s="219" t="s">
        <v>134</v>
      </c>
      <c r="E120" s="220" t="s">
        <v>206</v>
      </c>
      <c r="F120" s="221" t="s">
        <v>207</v>
      </c>
      <c r="G120" s="222" t="s">
        <v>137</v>
      </c>
      <c r="H120" s="223">
        <v>1.9199999999999999</v>
      </c>
      <c r="I120" s="224"/>
      <c r="J120" s="225">
        <f>ROUND(I120*H120,2)</f>
        <v>0</v>
      </c>
      <c r="K120" s="221" t="s">
        <v>138</v>
      </c>
      <c r="L120" s="70"/>
      <c r="M120" s="226" t="s">
        <v>21</v>
      </c>
      <c r="N120" s="227" t="s">
        <v>47</v>
      </c>
      <c r="O120" s="45"/>
      <c r="P120" s="228">
        <f>O120*H120</f>
        <v>0</v>
      </c>
      <c r="Q120" s="228">
        <v>0</v>
      </c>
      <c r="R120" s="228">
        <f>Q120*H120</f>
        <v>0</v>
      </c>
      <c r="S120" s="228">
        <v>0.01057</v>
      </c>
      <c r="T120" s="229">
        <f>S120*H120</f>
        <v>0.020294399999999997</v>
      </c>
      <c r="AR120" s="22" t="s">
        <v>208</v>
      </c>
      <c r="AT120" s="22" t="s">
        <v>134</v>
      </c>
      <c r="AU120" s="22" t="s">
        <v>86</v>
      </c>
      <c r="AY120" s="22" t="s">
        <v>131</v>
      </c>
      <c r="BE120" s="230">
        <f>IF(N120="základní",J120,0)</f>
        <v>0</v>
      </c>
      <c r="BF120" s="230">
        <f>IF(N120="snížená",J120,0)</f>
        <v>0</v>
      </c>
      <c r="BG120" s="230">
        <f>IF(N120="zákl. přenesená",J120,0)</f>
        <v>0</v>
      </c>
      <c r="BH120" s="230">
        <f>IF(N120="sníž. přenesená",J120,0)</f>
        <v>0</v>
      </c>
      <c r="BI120" s="230">
        <f>IF(N120="nulová",J120,0)</f>
        <v>0</v>
      </c>
      <c r="BJ120" s="22" t="s">
        <v>84</v>
      </c>
      <c r="BK120" s="230">
        <f>ROUND(I120*H120,2)</f>
        <v>0</v>
      </c>
      <c r="BL120" s="22" t="s">
        <v>208</v>
      </c>
      <c r="BM120" s="22" t="s">
        <v>209</v>
      </c>
    </row>
    <row r="121" s="11" customFormat="1">
      <c r="B121" s="231"/>
      <c r="C121" s="232"/>
      <c r="D121" s="233" t="s">
        <v>141</v>
      </c>
      <c r="E121" s="234" t="s">
        <v>21</v>
      </c>
      <c r="F121" s="235" t="s">
        <v>210</v>
      </c>
      <c r="G121" s="232"/>
      <c r="H121" s="236">
        <v>1.9199999999999999</v>
      </c>
      <c r="I121" s="237"/>
      <c r="J121" s="232"/>
      <c r="K121" s="232"/>
      <c r="L121" s="238"/>
      <c r="M121" s="239"/>
      <c r="N121" s="240"/>
      <c r="O121" s="240"/>
      <c r="P121" s="240"/>
      <c r="Q121" s="240"/>
      <c r="R121" s="240"/>
      <c r="S121" s="240"/>
      <c r="T121" s="241"/>
      <c r="AT121" s="242" t="s">
        <v>141</v>
      </c>
      <c r="AU121" s="242" t="s">
        <v>86</v>
      </c>
      <c r="AV121" s="11" t="s">
        <v>86</v>
      </c>
      <c r="AW121" s="11" t="s">
        <v>39</v>
      </c>
      <c r="AX121" s="11" t="s">
        <v>76</v>
      </c>
      <c r="AY121" s="242" t="s">
        <v>131</v>
      </c>
    </row>
    <row r="122" s="12" customFormat="1">
      <c r="B122" s="243"/>
      <c r="C122" s="244"/>
      <c r="D122" s="233" t="s">
        <v>141</v>
      </c>
      <c r="E122" s="245" t="s">
        <v>21</v>
      </c>
      <c r="F122" s="246" t="s">
        <v>143</v>
      </c>
      <c r="G122" s="244"/>
      <c r="H122" s="247">
        <v>1.9199999999999999</v>
      </c>
      <c r="I122" s="248"/>
      <c r="J122" s="244"/>
      <c r="K122" s="244"/>
      <c r="L122" s="249"/>
      <c r="M122" s="250"/>
      <c r="N122" s="251"/>
      <c r="O122" s="251"/>
      <c r="P122" s="251"/>
      <c r="Q122" s="251"/>
      <c r="R122" s="251"/>
      <c r="S122" s="251"/>
      <c r="T122" s="252"/>
      <c r="AT122" s="253" t="s">
        <v>141</v>
      </c>
      <c r="AU122" s="253" t="s">
        <v>86</v>
      </c>
      <c r="AV122" s="12" t="s">
        <v>139</v>
      </c>
      <c r="AW122" s="12" t="s">
        <v>39</v>
      </c>
      <c r="AX122" s="12" t="s">
        <v>84</v>
      </c>
      <c r="AY122" s="253" t="s">
        <v>131</v>
      </c>
    </row>
    <row r="123" s="1" customFormat="1" ht="38.25" customHeight="1">
      <c r="B123" s="44"/>
      <c r="C123" s="219" t="s">
        <v>211</v>
      </c>
      <c r="D123" s="219" t="s">
        <v>134</v>
      </c>
      <c r="E123" s="220" t="s">
        <v>212</v>
      </c>
      <c r="F123" s="221" t="s">
        <v>213</v>
      </c>
      <c r="G123" s="222" t="s">
        <v>214</v>
      </c>
      <c r="H123" s="223">
        <v>2</v>
      </c>
      <c r="I123" s="224"/>
      <c r="J123" s="225">
        <f>ROUND(I123*H123,2)</f>
        <v>0</v>
      </c>
      <c r="K123" s="221" t="s">
        <v>138</v>
      </c>
      <c r="L123" s="70"/>
      <c r="M123" s="226" t="s">
        <v>21</v>
      </c>
      <c r="N123" s="227" t="s">
        <v>47</v>
      </c>
      <c r="O123" s="45"/>
      <c r="P123" s="228">
        <f>O123*H123</f>
        <v>0</v>
      </c>
      <c r="Q123" s="228">
        <v>0.064299999999999996</v>
      </c>
      <c r="R123" s="228">
        <f>Q123*H123</f>
        <v>0.12859999999999999</v>
      </c>
      <c r="S123" s="228">
        <v>0</v>
      </c>
      <c r="T123" s="229">
        <f>S123*H123</f>
        <v>0</v>
      </c>
      <c r="AR123" s="22" t="s">
        <v>208</v>
      </c>
      <c r="AT123" s="22" t="s">
        <v>134</v>
      </c>
      <c r="AU123" s="22" t="s">
        <v>86</v>
      </c>
      <c r="AY123" s="22" t="s">
        <v>131</v>
      </c>
      <c r="BE123" s="230">
        <f>IF(N123="základní",J123,0)</f>
        <v>0</v>
      </c>
      <c r="BF123" s="230">
        <f>IF(N123="snížená",J123,0)</f>
        <v>0</v>
      </c>
      <c r="BG123" s="230">
        <f>IF(N123="zákl. přenesená",J123,0)</f>
        <v>0</v>
      </c>
      <c r="BH123" s="230">
        <f>IF(N123="sníž. přenesená",J123,0)</f>
        <v>0</v>
      </c>
      <c r="BI123" s="230">
        <f>IF(N123="nulová",J123,0)</f>
        <v>0</v>
      </c>
      <c r="BJ123" s="22" t="s">
        <v>84</v>
      </c>
      <c r="BK123" s="230">
        <f>ROUND(I123*H123,2)</f>
        <v>0</v>
      </c>
      <c r="BL123" s="22" t="s">
        <v>208</v>
      </c>
      <c r="BM123" s="22" t="s">
        <v>215</v>
      </c>
    </row>
    <row r="124" s="1" customFormat="1">
      <c r="B124" s="44"/>
      <c r="C124" s="72"/>
      <c r="D124" s="233" t="s">
        <v>153</v>
      </c>
      <c r="E124" s="72"/>
      <c r="F124" s="254" t="s">
        <v>216</v>
      </c>
      <c r="G124" s="72"/>
      <c r="H124" s="72"/>
      <c r="I124" s="189"/>
      <c r="J124" s="72"/>
      <c r="K124" s="72"/>
      <c r="L124" s="70"/>
      <c r="M124" s="255"/>
      <c r="N124" s="45"/>
      <c r="O124" s="45"/>
      <c r="P124" s="45"/>
      <c r="Q124" s="45"/>
      <c r="R124" s="45"/>
      <c r="S124" s="45"/>
      <c r="T124" s="93"/>
      <c r="AT124" s="22" t="s">
        <v>153</v>
      </c>
      <c r="AU124" s="22" t="s">
        <v>86</v>
      </c>
    </row>
    <row r="125" s="1" customFormat="1" ht="16.5" customHeight="1">
      <c r="B125" s="44"/>
      <c r="C125" s="219" t="s">
        <v>10</v>
      </c>
      <c r="D125" s="219" t="s">
        <v>134</v>
      </c>
      <c r="E125" s="220" t="s">
        <v>217</v>
      </c>
      <c r="F125" s="221" t="s">
        <v>218</v>
      </c>
      <c r="G125" s="222" t="s">
        <v>214</v>
      </c>
      <c r="H125" s="223">
        <v>4</v>
      </c>
      <c r="I125" s="224"/>
      <c r="J125" s="225">
        <f>ROUND(I125*H125,2)</f>
        <v>0</v>
      </c>
      <c r="K125" s="221" t="s">
        <v>21</v>
      </c>
      <c r="L125" s="70"/>
      <c r="M125" s="226" t="s">
        <v>21</v>
      </c>
      <c r="N125" s="227" t="s">
        <v>47</v>
      </c>
      <c r="O125" s="45"/>
      <c r="P125" s="228">
        <f>O125*H125</f>
        <v>0</v>
      </c>
      <c r="Q125" s="228">
        <v>0.064299999999999996</v>
      </c>
      <c r="R125" s="228">
        <f>Q125*H125</f>
        <v>0.25719999999999998</v>
      </c>
      <c r="S125" s="228">
        <v>0</v>
      </c>
      <c r="T125" s="229">
        <f>S125*H125</f>
        <v>0</v>
      </c>
      <c r="AR125" s="22" t="s">
        <v>208</v>
      </c>
      <c r="AT125" s="22" t="s">
        <v>134</v>
      </c>
      <c r="AU125" s="22" t="s">
        <v>86</v>
      </c>
      <c r="AY125" s="22" t="s">
        <v>131</v>
      </c>
      <c r="BE125" s="230">
        <f>IF(N125="základní",J125,0)</f>
        <v>0</v>
      </c>
      <c r="BF125" s="230">
        <f>IF(N125="snížená",J125,0)</f>
        <v>0</v>
      </c>
      <c r="BG125" s="230">
        <f>IF(N125="zákl. přenesená",J125,0)</f>
        <v>0</v>
      </c>
      <c r="BH125" s="230">
        <f>IF(N125="sníž. přenesená",J125,0)</f>
        <v>0</v>
      </c>
      <c r="BI125" s="230">
        <f>IF(N125="nulová",J125,0)</f>
        <v>0</v>
      </c>
      <c r="BJ125" s="22" t="s">
        <v>84</v>
      </c>
      <c r="BK125" s="230">
        <f>ROUND(I125*H125,2)</f>
        <v>0</v>
      </c>
      <c r="BL125" s="22" t="s">
        <v>208</v>
      </c>
      <c r="BM125" s="22" t="s">
        <v>219</v>
      </c>
    </row>
    <row r="126" s="1" customFormat="1">
      <c r="B126" s="44"/>
      <c r="C126" s="72"/>
      <c r="D126" s="233" t="s">
        <v>153</v>
      </c>
      <c r="E126" s="72"/>
      <c r="F126" s="254" t="s">
        <v>216</v>
      </c>
      <c r="G126" s="72"/>
      <c r="H126" s="72"/>
      <c r="I126" s="189"/>
      <c r="J126" s="72"/>
      <c r="K126" s="72"/>
      <c r="L126" s="70"/>
      <c r="M126" s="255"/>
      <c r="N126" s="45"/>
      <c r="O126" s="45"/>
      <c r="P126" s="45"/>
      <c r="Q126" s="45"/>
      <c r="R126" s="45"/>
      <c r="S126" s="45"/>
      <c r="T126" s="93"/>
      <c r="AT126" s="22" t="s">
        <v>153</v>
      </c>
      <c r="AU126" s="22" t="s">
        <v>86</v>
      </c>
    </row>
    <row r="127" s="1" customFormat="1" ht="16.5" customHeight="1">
      <c r="B127" s="44"/>
      <c r="C127" s="219" t="s">
        <v>208</v>
      </c>
      <c r="D127" s="219" t="s">
        <v>134</v>
      </c>
      <c r="E127" s="220" t="s">
        <v>220</v>
      </c>
      <c r="F127" s="221" t="s">
        <v>221</v>
      </c>
      <c r="G127" s="222" t="s">
        <v>137</v>
      </c>
      <c r="H127" s="223">
        <v>1.9199999999999999</v>
      </c>
      <c r="I127" s="224"/>
      <c r="J127" s="225">
        <f>ROUND(I127*H127,2)</f>
        <v>0</v>
      </c>
      <c r="K127" s="221" t="s">
        <v>138</v>
      </c>
      <c r="L127" s="70"/>
      <c r="M127" s="226" t="s">
        <v>21</v>
      </c>
      <c r="N127" s="227" t="s">
        <v>47</v>
      </c>
      <c r="O127" s="45"/>
      <c r="P127" s="228">
        <f>O127*H127</f>
        <v>0</v>
      </c>
      <c r="Q127" s="228">
        <v>0</v>
      </c>
      <c r="R127" s="228">
        <f>Q127*H127</f>
        <v>0</v>
      </c>
      <c r="S127" s="228">
        <v>0</v>
      </c>
      <c r="T127" s="229">
        <f>S127*H127</f>
        <v>0</v>
      </c>
      <c r="AR127" s="22" t="s">
        <v>208</v>
      </c>
      <c r="AT127" s="22" t="s">
        <v>134</v>
      </c>
      <c r="AU127" s="22" t="s">
        <v>86</v>
      </c>
      <c r="AY127" s="22" t="s">
        <v>131</v>
      </c>
      <c r="BE127" s="230">
        <f>IF(N127="základní",J127,0)</f>
        <v>0</v>
      </c>
      <c r="BF127" s="230">
        <f>IF(N127="snížená",J127,0)</f>
        <v>0</v>
      </c>
      <c r="BG127" s="230">
        <f>IF(N127="zákl. přenesená",J127,0)</f>
        <v>0</v>
      </c>
      <c r="BH127" s="230">
        <f>IF(N127="sníž. přenesená",J127,0)</f>
        <v>0</v>
      </c>
      <c r="BI127" s="230">
        <f>IF(N127="nulová",J127,0)</f>
        <v>0</v>
      </c>
      <c r="BJ127" s="22" t="s">
        <v>84</v>
      </c>
      <c r="BK127" s="230">
        <f>ROUND(I127*H127,2)</f>
        <v>0</v>
      </c>
      <c r="BL127" s="22" t="s">
        <v>208</v>
      </c>
      <c r="BM127" s="22" t="s">
        <v>222</v>
      </c>
    </row>
    <row r="128" s="1" customFormat="1">
      <c r="B128" s="44"/>
      <c r="C128" s="72"/>
      <c r="D128" s="233" t="s">
        <v>153</v>
      </c>
      <c r="E128" s="72"/>
      <c r="F128" s="254" t="s">
        <v>223</v>
      </c>
      <c r="G128" s="72"/>
      <c r="H128" s="72"/>
      <c r="I128" s="189"/>
      <c r="J128" s="72"/>
      <c r="K128" s="72"/>
      <c r="L128" s="70"/>
      <c r="M128" s="255"/>
      <c r="N128" s="45"/>
      <c r="O128" s="45"/>
      <c r="P128" s="45"/>
      <c r="Q128" s="45"/>
      <c r="R128" s="45"/>
      <c r="S128" s="45"/>
      <c r="T128" s="93"/>
      <c r="AT128" s="22" t="s">
        <v>153</v>
      </c>
      <c r="AU128" s="22" t="s">
        <v>86</v>
      </c>
    </row>
    <row r="129" s="11" customFormat="1">
      <c r="B129" s="231"/>
      <c r="C129" s="232"/>
      <c r="D129" s="233" t="s">
        <v>141</v>
      </c>
      <c r="E129" s="234" t="s">
        <v>21</v>
      </c>
      <c r="F129" s="235" t="s">
        <v>210</v>
      </c>
      <c r="G129" s="232"/>
      <c r="H129" s="236">
        <v>1.9199999999999999</v>
      </c>
      <c r="I129" s="237"/>
      <c r="J129" s="232"/>
      <c r="K129" s="232"/>
      <c r="L129" s="238"/>
      <c r="M129" s="239"/>
      <c r="N129" s="240"/>
      <c r="O129" s="240"/>
      <c r="P129" s="240"/>
      <c r="Q129" s="240"/>
      <c r="R129" s="240"/>
      <c r="S129" s="240"/>
      <c r="T129" s="241"/>
      <c r="AT129" s="242" t="s">
        <v>141</v>
      </c>
      <c r="AU129" s="242" t="s">
        <v>86</v>
      </c>
      <c r="AV129" s="11" t="s">
        <v>86</v>
      </c>
      <c r="AW129" s="11" t="s">
        <v>39</v>
      </c>
      <c r="AX129" s="11" t="s">
        <v>76</v>
      </c>
      <c r="AY129" s="242" t="s">
        <v>131</v>
      </c>
    </row>
    <row r="130" s="12" customFormat="1">
      <c r="B130" s="243"/>
      <c r="C130" s="244"/>
      <c r="D130" s="233" t="s">
        <v>141</v>
      </c>
      <c r="E130" s="245" t="s">
        <v>21</v>
      </c>
      <c r="F130" s="246" t="s">
        <v>143</v>
      </c>
      <c r="G130" s="244"/>
      <c r="H130" s="247">
        <v>1.9199999999999999</v>
      </c>
      <c r="I130" s="248"/>
      <c r="J130" s="244"/>
      <c r="K130" s="244"/>
      <c r="L130" s="249"/>
      <c r="M130" s="250"/>
      <c r="N130" s="251"/>
      <c r="O130" s="251"/>
      <c r="P130" s="251"/>
      <c r="Q130" s="251"/>
      <c r="R130" s="251"/>
      <c r="S130" s="251"/>
      <c r="T130" s="252"/>
      <c r="AT130" s="253" t="s">
        <v>141</v>
      </c>
      <c r="AU130" s="253" t="s">
        <v>86</v>
      </c>
      <c r="AV130" s="12" t="s">
        <v>139</v>
      </c>
      <c r="AW130" s="12" t="s">
        <v>39</v>
      </c>
      <c r="AX130" s="12" t="s">
        <v>84</v>
      </c>
      <c r="AY130" s="253" t="s">
        <v>131</v>
      </c>
    </row>
    <row r="131" s="1" customFormat="1" ht="38.25" customHeight="1">
      <c r="B131" s="44"/>
      <c r="C131" s="219" t="s">
        <v>224</v>
      </c>
      <c r="D131" s="219" t="s">
        <v>134</v>
      </c>
      <c r="E131" s="220" t="s">
        <v>225</v>
      </c>
      <c r="F131" s="221" t="s">
        <v>226</v>
      </c>
      <c r="G131" s="222" t="s">
        <v>172</v>
      </c>
      <c r="H131" s="223">
        <v>0.38600000000000001</v>
      </c>
      <c r="I131" s="224"/>
      <c r="J131" s="225">
        <f>ROUND(I131*H131,2)</f>
        <v>0</v>
      </c>
      <c r="K131" s="221" t="s">
        <v>138</v>
      </c>
      <c r="L131" s="70"/>
      <c r="M131" s="226" t="s">
        <v>21</v>
      </c>
      <c r="N131" s="227" t="s">
        <v>47</v>
      </c>
      <c r="O131" s="45"/>
      <c r="P131" s="228">
        <f>O131*H131</f>
        <v>0</v>
      </c>
      <c r="Q131" s="228">
        <v>0</v>
      </c>
      <c r="R131" s="228">
        <f>Q131*H131</f>
        <v>0</v>
      </c>
      <c r="S131" s="228">
        <v>0</v>
      </c>
      <c r="T131" s="229">
        <f>S131*H131</f>
        <v>0</v>
      </c>
      <c r="AR131" s="22" t="s">
        <v>208</v>
      </c>
      <c r="AT131" s="22" t="s">
        <v>134</v>
      </c>
      <c r="AU131" s="22" t="s">
        <v>86</v>
      </c>
      <c r="AY131" s="22" t="s">
        <v>131</v>
      </c>
      <c r="BE131" s="230">
        <f>IF(N131="základní",J131,0)</f>
        <v>0</v>
      </c>
      <c r="BF131" s="230">
        <f>IF(N131="snížená",J131,0)</f>
        <v>0</v>
      </c>
      <c r="BG131" s="230">
        <f>IF(N131="zákl. přenesená",J131,0)</f>
        <v>0</v>
      </c>
      <c r="BH131" s="230">
        <f>IF(N131="sníž. přenesená",J131,0)</f>
        <v>0</v>
      </c>
      <c r="BI131" s="230">
        <f>IF(N131="nulová",J131,0)</f>
        <v>0</v>
      </c>
      <c r="BJ131" s="22" t="s">
        <v>84</v>
      </c>
      <c r="BK131" s="230">
        <f>ROUND(I131*H131,2)</f>
        <v>0</v>
      </c>
      <c r="BL131" s="22" t="s">
        <v>208</v>
      </c>
      <c r="BM131" s="22" t="s">
        <v>227</v>
      </c>
    </row>
    <row r="132" s="1" customFormat="1">
      <c r="B132" s="44"/>
      <c r="C132" s="72"/>
      <c r="D132" s="233" t="s">
        <v>153</v>
      </c>
      <c r="E132" s="72"/>
      <c r="F132" s="254" t="s">
        <v>228</v>
      </c>
      <c r="G132" s="72"/>
      <c r="H132" s="72"/>
      <c r="I132" s="189"/>
      <c r="J132" s="72"/>
      <c r="K132" s="72"/>
      <c r="L132" s="70"/>
      <c r="M132" s="255"/>
      <c r="N132" s="45"/>
      <c r="O132" s="45"/>
      <c r="P132" s="45"/>
      <c r="Q132" s="45"/>
      <c r="R132" s="45"/>
      <c r="S132" s="45"/>
      <c r="T132" s="93"/>
      <c r="AT132" s="22" t="s">
        <v>153</v>
      </c>
      <c r="AU132" s="22" t="s">
        <v>86</v>
      </c>
    </row>
    <row r="133" s="10" customFormat="1" ht="29.88" customHeight="1">
      <c r="B133" s="203"/>
      <c r="C133" s="204"/>
      <c r="D133" s="205" t="s">
        <v>75</v>
      </c>
      <c r="E133" s="217" t="s">
        <v>229</v>
      </c>
      <c r="F133" s="217" t="s">
        <v>230</v>
      </c>
      <c r="G133" s="204"/>
      <c r="H133" s="204"/>
      <c r="I133" s="207"/>
      <c r="J133" s="218">
        <f>BK133</f>
        <v>0</v>
      </c>
      <c r="K133" s="204"/>
      <c r="L133" s="209"/>
      <c r="M133" s="210"/>
      <c r="N133" s="211"/>
      <c r="O133" s="211"/>
      <c r="P133" s="212">
        <f>SUM(P134:P153)</f>
        <v>0</v>
      </c>
      <c r="Q133" s="211"/>
      <c r="R133" s="212">
        <f>SUM(R134:R153)</f>
        <v>0.009689999999999999</v>
      </c>
      <c r="S133" s="211"/>
      <c r="T133" s="213">
        <f>SUM(T134:T153)</f>
        <v>0.0016199999999999999</v>
      </c>
      <c r="AR133" s="214" t="s">
        <v>86</v>
      </c>
      <c r="AT133" s="215" t="s">
        <v>75</v>
      </c>
      <c r="AU133" s="215" t="s">
        <v>84</v>
      </c>
      <c r="AY133" s="214" t="s">
        <v>131</v>
      </c>
      <c r="BK133" s="216">
        <f>SUM(BK134:BK153)</f>
        <v>0</v>
      </c>
    </row>
    <row r="134" s="1" customFormat="1" ht="25.5" customHeight="1">
      <c r="B134" s="44"/>
      <c r="C134" s="219" t="s">
        <v>231</v>
      </c>
      <c r="D134" s="219" t="s">
        <v>134</v>
      </c>
      <c r="E134" s="220" t="s">
        <v>232</v>
      </c>
      <c r="F134" s="221" t="s">
        <v>233</v>
      </c>
      <c r="G134" s="222" t="s">
        <v>157</v>
      </c>
      <c r="H134" s="223">
        <v>20</v>
      </c>
      <c r="I134" s="224"/>
      <c r="J134" s="225">
        <f>ROUND(I134*H134,2)</f>
        <v>0</v>
      </c>
      <c r="K134" s="221" t="s">
        <v>138</v>
      </c>
      <c r="L134" s="70"/>
      <c r="M134" s="226" t="s">
        <v>21</v>
      </c>
      <c r="N134" s="227" t="s">
        <v>47</v>
      </c>
      <c r="O134" s="45"/>
      <c r="P134" s="228">
        <f>O134*H134</f>
        <v>0</v>
      </c>
      <c r="Q134" s="228">
        <v>0</v>
      </c>
      <c r="R134" s="228">
        <f>Q134*H134</f>
        <v>0</v>
      </c>
      <c r="S134" s="228">
        <v>0</v>
      </c>
      <c r="T134" s="229">
        <f>S134*H134</f>
        <v>0</v>
      </c>
      <c r="AR134" s="22" t="s">
        <v>208</v>
      </c>
      <c r="AT134" s="22" t="s">
        <v>134</v>
      </c>
      <c r="AU134" s="22" t="s">
        <v>86</v>
      </c>
      <c r="AY134" s="22" t="s">
        <v>131</v>
      </c>
      <c r="BE134" s="230">
        <f>IF(N134="základní",J134,0)</f>
        <v>0</v>
      </c>
      <c r="BF134" s="230">
        <f>IF(N134="snížená",J134,0)</f>
        <v>0</v>
      </c>
      <c r="BG134" s="230">
        <f>IF(N134="zákl. přenesená",J134,0)</f>
        <v>0</v>
      </c>
      <c r="BH134" s="230">
        <f>IF(N134="sníž. přenesená",J134,0)</f>
        <v>0</v>
      </c>
      <c r="BI134" s="230">
        <f>IF(N134="nulová",J134,0)</f>
        <v>0</v>
      </c>
      <c r="BJ134" s="22" t="s">
        <v>84</v>
      </c>
      <c r="BK134" s="230">
        <f>ROUND(I134*H134,2)</f>
        <v>0</v>
      </c>
      <c r="BL134" s="22" t="s">
        <v>208</v>
      </c>
      <c r="BM134" s="22" t="s">
        <v>234</v>
      </c>
    </row>
    <row r="135" s="11" customFormat="1">
      <c r="B135" s="231"/>
      <c r="C135" s="232"/>
      <c r="D135" s="233" t="s">
        <v>141</v>
      </c>
      <c r="E135" s="234" t="s">
        <v>21</v>
      </c>
      <c r="F135" s="235" t="s">
        <v>196</v>
      </c>
      <c r="G135" s="232"/>
      <c r="H135" s="236">
        <v>12</v>
      </c>
      <c r="I135" s="237"/>
      <c r="J135" s="232"/>
      <c r="K135" s="232"/>
      <c r="L135" s="238"/>
      <c r="M135" s="239"/>
      <c r="N135" s="240"/>
      <c r="O135" s="240"/>
      <c r="P135" s="240"/>
      <c r="Q135" s="240"/>
      <c r="R135" s="240"/>
      <c r="S135" s="240"/>
      <c r="T135" s="241"/>
      <c r="AT135" s="242" t="s">
        <v>141</v>
      </c>
      <c r="AU135" s="242" t="s">
        <v>86</v>
      </c>
      <c r="AV135" s="11" t="s">
        <v>86</v>
      </c>
      <c r="AW135" s="11" t="s">
        <v>39</v>
      </c>
      <c r="AX135" s="11" t="s">
        <v>76</v>
      </c>
      <c r="AY135" s="242" t="s">
        <v>131</v>
      </c>
    </row>
    <row r="136" s="11" customFormat="1">
      <c r="B136" s="231"/>
      <c r="C136" s="232"/>
      <c r="D136" s="233" t="s">
        <v>141</v>
      </c>
      <c r="E136" s="234" t="s">
        <v>21</v>
      </c>
      <c r="F136" s="235" t="s">
        <v>235</v>
      </c>
      <c r="G136" s="232"/>
      <c r="H136" s="236">
        <v>8</v>
      </c>
      <c r="I136" s="237"/>
      <c r="J136" s="232"/>
      <c r="K136" s="232"/>
      <c r="L136" s="238"/>
      <c r="M136" s="239"/>
      <c r="N136" s="240"/>
      <c r="O136" s="240"/>
      <c r="P136" s="240"/>
      <c r="Q136" s="240"/>
      <c r="R136" s="240"/>
      <c r="S136" s="240"/>
      <c r="T136" s="241"/>
      <c r="AT136" s="242" t="s">
        <v>141</v>
      </c>
      <c r="AU136" s="242" t="s">
        <v>86</v>
      </c>
      <c r="AV136" s="11" t="s">
        <v>86</v>
      </c>
      <c r="AW136" s="11" t="s">
        <v>39</v>
      </c>
      <c r="AX136" s="11" t="s">
        <v>76</v>
      </c>
      <c r="AY136" s="242" t="s">
        <v>131</v>
      </c>
    </row>
    <row r="137" s="12" customFormat="1">
      <c r="B137" s="243"/>
      <c r="C137" s="244"/>
      <c r="D137" s="233" t="s">
        <v>141</v>
      </c>
      <c r="E137" s="245" t="s">
        <v>21</v>
      </c>
      <c r="F137" s="246" t="s">
        <v>143</v>
      </c>
      <c r="G137" s="244"/>
      <c r="H137" s="247">
        <v>20</v>
      </c>
      <c r="I137" s="248"/>
      <c r="J137" s="244"/>
      <c r="K137" s="244"/>
      <c r="L137" s="249"/>
      <c r="M137" s="250"/>
      <c r="N137" s="251"/>
      <c r="O137" s="251"/>
      <c r="P137" s="251"/>
      <c r="Q137" s="251"/>
      <c r="R137" s="251"/>
      <c r="S137" s="251"/>
      <c r="T137" s="252"/>
      <c r="AT137" s="253" t="s">
        <v>141</v>
      </c>
      <c r="AU137" s="253" t="s">
        <v>86</v>
      </c>
      <c r="AV137" s="12" t="s">
        <v>139</v>
      </c>
      <c r="AW137" s="12" t="s">
        <v>39</v>
      </c>
      <c r="AX137" s="12" t="s">
        <v>84</v>
      </c>
      <c r="AY137" s="253" t="s">
        <v>131</v>
      </c>
    </row>
    <row r="138" s="1" customFormat="1" ht="16.5" customHeight="1">
      <c r="B138" s="44"/>
      <c r="C138" s="256" t="s">
        <v>236</v>
      </c>
      <c r="D138" s="256" t="s">
        <v>237</v>
      </c>
      <c r="E138" s="257" t="s">
        <v>238</v>
      </c>
      <c r="F138" s="258" t="s">
        <v>239</v>
      </c>
      <c r="G138" s="259" t="s">
        <v>157</v>
      </c>
      <c r="H138" s="260">
        <v>20</v>
      </c>
      <c r="I138" s="261"/>
      <c r="J138" s="262">
        <f>ROUND(I138*H138,2)</f>
        <v>0</v>
      </c>
      <c r="K138" s="258" t="s">
        <v>138</v>
      </c>
      <c r="L138" s="263"/>
      <c r="M138" s="264" t="s">
        <v>21</v>
      </c>
      <c r="N138" s="265" t="s">
        <v>47</v>
      </c>
      <c r="O138" s="45"/>
      <c r="P138" s="228">
        <f>O138*H138</f>
        <v>0</v>
      </c>
      <c r="Q138" s="228">
        <v>0.00021000000000000001</v>
      </c>
      <c r="R138" s="228">
        <f>Q138*H138</f>
        <v>0.0042000000000000006</v>
      </c>
      <c r="S138" s="228">
        <v>0</v>
      </c>
      <c r="T138" s="229">
        <f>S138*H138</f>
        <v>0</v>
      </c>
      <c r="AR138" s="22" t="s">
        <v>240</v>
      </c>
      <c r="AT138" s="22" t="s">
        <v>237</v>
      </c>
      <c r="AU138" s="22" t="s">
        <v>86</v>
      </c>
      <c r="AY138" s="22" t="s">
        <v>131</v>
      </c>
      <c r="BE138" s="230">
        <f>IF(N138="základní",J138,0)</f>
        <v>0</v>
      </c>
      <c r="BF138" s="230">
        <f>IF(N138="snížená",J138,0)</f>
        <v>0</v>
      </c>
      <c r="BG138" s="230">
        <f>IF(N138="zákl. přenesená",J138,0)</f>
        <v>0</v>
      </c>
      <c r="BH138" s="230">
        <f>IF(N138="sníž. přenesená",J138,0)</f>
        <v>0</v>
      </c>
      <c r="BI138" s="230">
        <f>IF(N138="nulová",J138,0)</f>
        <v>0</v>
      </c>
      <c r="BJ138" s="22" t="s">
        <v>84</v>
      </c>
      <c r="BK138" s="230">
        <f>ROUND(I138*H138,2)</f>
        <v>0</v>
      </c>
      <c r="BL138" s="22" t="s">
        <v>208</v>
      </c>
      <c r="BM138" s="22" t="s">
        <v>241</v>
      </c>
    </row>
    <row r="139" s="1" customFormat="1" ht="25.5" customHeight="1">
      <c r="B139" s="44"/>
      <c r="C139" s="219" t="s">
        <v>242</v>
      </c>
      <c r="D139" s="219" t="s">
        <v>134</v>
      </c>
      <c r="E139" s="220" t="s">
        <v>243</v>
      </c>
      <c r="F139" s="221" t="s">
        <v>244</v>
      </c>
      <c r="G139" s="222" t="s">
        <v>157</v>
      </c>
      <c r="H139" s="223">
        <v>3</v>
      </c>
      <c r="I139" s="224"/>
      <c r="J139" s="225">
        <f>ROUND(I139*H139,2)</f>
        <v>0</v>
      </c>
      <c r="K139" s="221" t="s">
        <v>138</v>
      </c>
      <c r="L139" s="70"/>
      <c r="M139" s="226" t="s">
        <v>21</v>
      </c>
      <c r="N139" s="227" t="s">
        <v>47</v>
      </c>
      <c r="O139" s="45"/>
      <c r="P139" s="228">
        <f>O139*H139</f>
        <v>0</v>
      </c>
      <c r="Q139" s="228">
        <v>0</v>
      </c>
      <c r="R139" s="228">
        <f>Q139*H139</f>
        <v>0</v>
      </c>
      <c r="S139" s="228">
        <v>0</v>
      </c>
      <c r="T139" s="229">
        <f>S139*H139</f>
        <v>0</v>
      </c>
      <c r="AR139" s="22" t="s">
        <v>208</v>
      </c>
      <c r="AT139" s="22" t="s">
        <v>134</v>
      </c>
      <c r="AU139" s="22" t="s">
        <v>86</v>
      </c>
      <c r="AY139" s="22" t="s">
        <v>131</v>
      </c>
      <c r="BE139" s="230">
        <f>IF(N139="základní",J139,0)</f>
        <v>0</v>
      </c>
      <c r="BF139" s="230">
        <f>IF(N139="snížená",J139,0)</f>
        <v>0</v>
      </c>
      <c r="BG139" s="230">
        <f>IF(N139="zákl. přenesená",J139,0)</f>
        <v>0</v>
      </c>
      <c r="BH139" s="230">
        <f>IF(N139="sníž. přenesená",J139,0)</f>
        <v>0</v>
      </c>
      <c r="BI139" s="230">
        <f>IF(N139="nulová",J139,0)</f>
        <v>0</v>
      </c>
      <c r="BJ139" s="22" t="s">
        <v>84</v>
      </c>
      <c r="BK139" s="230">
        <f>ROUND(I139*H139,2)</f>
        <v>0</v>
      </c>
      <c r="BL139" s="22" t="s">
        <v>208</v>
      </c>
      <c r="BM139" s="22" t="s">
        <v>245</v>
      </c>
    </row>
    <row r="140" s="1" customFormat="1" ht="16.5" customHeight="1">
      <c r="B140" s="44"/>
      <c r="C140" s="256" t="s">
        <v>9</v>
      </c>
      <c r="D140" s="256" t="s">
        <v>237</v>
      </c>
      <c r="E140" s="257" t="s">
        <v>246</v>
      </c>
      <c r="F140" s="258" t="s">
        <v>247</v>
      </c>
      <c r="G140" s="259" t="s">
        <v>157</v>
      </c>
      <c r="H140" s="260">
        <v>3</v>
      </c>
      <c r="I140" s="261"/>
      <c r="J140" s="262">
        <f>ROUND(I140*H140,2)</f>
        <v>0</v>
      </c>
      <c r="K140" s="258" t="s">
        <v>138</v>
      </c>
      <c r="L140" s="263"/>
      <c r="M140" s="264" t="s">
        <v>21</v>
      </c>
      <c r="N140" s="265" t="s">
        <v>47</v>
      </c>
      <c r="O140" s="45"/>
      <c r="P140" s="228">
        <f>O140*H140</f>
        <v>0</v>
      </c>
      <c r="Q140" s="228">
        <v>0.00051999999999999995</v>
      </c>
      <c r="R140" s="228">
        <f>Q140*H140</f>
        <v>0.0015599999999999998</v>
      </c>
      <c r="S140" s="228">
        <v>0</v>
      </c>
      <c r="T140" s="229">
        <f>S140*H140</f>
        <v>0</v>
      </c>
      <c r="AR140" s="22" t="s">
        <v>240</v>
      </c>
      <c r="AT140" s="22" t="s">
        <v>237</v>
      </c>
      <c r="AU140" s="22" t="s">
        <v>86</v>
      </c>
      <c r="AY140" s="22" t="s">
        <v>131</v>
      </c>
      <c r="BE140" s="230">
        <f>IF(N140="základní",J140,0)</f>
        <v>0</v>
      </c>
      <c r="BF140" s="230">
        <f>IF(N140="snížená",J140,0)</f>
        <v>0</v>
      </c>
      <c r="BG140" s="230">
        <f>IF(N140="zákl. přenesená",J140,0)</f>
        <v>0</v>
      </c>
      <c r="BH140" s="230">
        <f>IF(N140="sníž. přenesená",J140,0)</f>
        <v>0</v>
      </c>
      <c r="BI140" s="230">
        <f>IF(N140="nulová",J140,0)</f>
        <v>0</v>
      </c>
      <c r="BJ140" s="22" t="s">
        <v>84</v>
      </c>
      <c r="BK140" s="230">
        <f>ROUND(I140*H140,2)</f>
        <v>0</v>
      </c>
      <c r="BL140" s="22" t="s">
        <v>208</v>
      </c>
      <c r="BM140" s="22" t="s">
        <v>248</v>
      </c>
    </row>
    <row r="141" s="1" customFormat="1" ht="38.25" customHeight="1">
      <c r="B141" s="44"/>
      <c r="C141" s="219" t="s">
        <v>249</v>
      </c>
      <c r="D141" s="219" t="s">
        <v>134</v>
      </c>
      <c r="E141" s="220" t="s">
        <v>250</v>
      </c>
      <c r="F141" s="221" t="s">
        <v>251</v>
      </c>
      <c r="G141" s="222" t="s">
        <v>214</v>
      </c>
      <c r="H141" s="223">
        <v>2</v>
      </c>
      <c r="I141" s="224"/>
      <c r="J141" s="225">
        <f>ROUND(I141*H141,2)</f>
        <v>0</v>
      </c>
      <c r="K141" s="221" t="s">
        <v>138</v>
      </c>
      <c r="L141" s="70"/>
      <c r="M141" s="226" t="s">
        <v>21</v>
      </c>
      <c r="N141" s="227" t="s">
        <v>47</v>
      </c>
      <c r="O141" s="45"/>
      <c r="P141" s="228">
        <f>O141*H141</f>
        <v>0</v>
      </c>
      <c r="Q141" s="228">
        <v>0</v>
      </c>
      <c r="R141" s="228">
        <f>Q141*H141</f>
        <v>0</v>
      </c>
      <c r="S141" s="228">
        <v>0</v>
      </c>
      <c r="T141" s="229">
        <f>S141*H141</f>
        <v>0</v>
      </c>
      <c r="AR141" s="22" t="s">
        <v>208</v>
      </c>
      <c r="AT141" s="22" t="s">
        <v>134</v>
      </c>
      <c r="AU141" s="22" t="s">
        <v>86</v>
      </c>
      <c r="AY141" s="22" t="s">
        <v>131</v>
      </c>
      <c r="BE141" s="230">
        <f>IF(N141="základní",J141,0)</f>
        <v>0</v>
      </c>
      <c r="BF141" s="230">
        <f>IF(N141="snížená",J141,0)</f>
        <v>0</v>
      </c>
      <c r="BG141" s="230">
        <f>IF(N141="zákl. přenesená",J141,0)</f>
        <v>0</v>
      </c>
      <c r="BH141" s="230">
        <f>IF(N141="sníž. přenesená",J141,0)</f>
        <v>0</v>
      </c>
      <c r="BI141" s="230">
        <f>IF(N141="nulová",J141,0)</f>
        <v>0</v>
      </c>
      <c r="BJ141" s="22" t="s">
        <v>84</v>
      </c>
      <c r="BK141" s="230">
        <f>ROUND(I141*H141,2)</f>
        <v>0</v>
      </c>
      <c r="BL141" s="22" t="s">
        <v>208</v>
      </c>
      <c r="BM141" s="22" t="s">
        <v>252</v>
      </c>
    </row>
    <row r="142" s="1" customFormat="1" ht="16.5" customHeight="1">
      <c r="B142" s="44"/>
      <c r="C142" s="256" t="s">
        <v>253</v>
      </c>
      <c r="D142" s="256" t="s">
        <v>237</v>
      </c>
      <c r="E142" s="257" t="s">
        <v>254</v>
      </c>
      <c r="F142" s="258" t="s">
        <v>255</v>
      </c>
      <c r="G142" s="259" t="s">
        <v>214</v>
      </c>
      <c r="H142" s="260">
        <v>2</v>
      </c>
      <c r="I142" s="261"/>
      <c r="J142" s="262">
        <f>ROUND(I142*H142,2)</f>
        <v>0</v>
      </c>
      <c r="K142" s="258" t="s">
        <v>21</v>
      </c>
      <c r="L142" s="263"/>
      <c r="M142" s="264" t="s">
        <v>21</v>
      </c>
      <c r="N142" s="265" t="s">
        <v>47</v>
      </c>
      <c r="O142" s="45"/>
      <c r="P142" s="228">
        <f>O142*H142</f>
        <v>0</v>
      </c>
      <c r="Q142" s="228">
        <v>0.00040000000000000002</v>
      </c>
      <c r="R142" s="228">
        <f>Q142*H142</f>
        <v>0.00080000000000000004</v>
      </c>
      <c r="S142" s="228">
        <v>0</v>
      </c>
      <c r="T142" s="229">
        <f>S142*H142</f>
        <v>0</v>
      </c>
      <c r="AR142" s="22" t="s">
        <v>240</v>
      </c>
      <c r="AT142" s="22" t="s">
        <v>237</v>
      </c>
      <c r="AU142" s="22" t="s">
        <v>86</v>
      </c>
      <c r="AY142" s="22" t="s">
        <v>131</v>
      </c>
      <c r="BE142" s="230">
        <f>IF(N142="základní",J142,0)</f>
        <v>0</v>
      </c>
      <c r="BF142" s="230">
        <f>IF(N142="snížená",J142,0)</f>
        <v>0</v>
      </c>
      <c r="BG142" s="230">
        <f>IF(N142="zákl. přenesená",J142,0)</f>
        <v>0</v>
      </c>
      <c r="BH142" s="230">
        <f>IF(N142="sníž. přenesená",J142,0)</f>
        <v>0</v>
      </c>
      <c r="BI142" s="230">
        <f>IF(N142="nulová",J142,0)</f>
        <v>0</v>
      </c>
      <c r="BJ142" s="22" t="s">
        <v>84</v>
      </c>
      <c r="BK142" s="230">
        <f>ROUND(I142*H142,2)</f>
        <v>0</v>
      </c>
      <c r="BL142" s="22" t="s">
        <v>208</v>
      </c>
      <c r="BM142" s="22" t="s">
        <v>256</v>
      </c>
    </row>
    <row r="143" s="1" customFormat="1" ht="25.5" customHeight="1">
      <c r="B143" s="44"/>
      <c r="C143" s="219" t="s">
        <v>257</v>
      </c>
      <c r="D143" s="219" t="s">
        <v>134</v>
      </c>
      <c r="E143" s="220" t="s">
        <v>258</v>
      </c>
      <c r="F143" s="221" t="s">
        <v>259</v>
      </c>
      <c r="G143" s="222" t="s">
        <v>157</v>
      </c>
      <c r="H143" s="223">
        <v>6</v>
      </c>
      <c r="I143" s="224"/>
      <c r="J143" s="225">
        <f>ROUND(I143*H143,2)</f>
        <v>0</v>
      </c>
      <c r="K143" s="221" t="s">
        <v>138</v>
      </c>
      <c r="L143" s="70"/>
      <c r="M143" s="226" t="s">
        <v>21</v>
      </c>
      <c r="N143" s="227" t="s">
        <v>47</v>
      </c>
      <c r="O143" s="45"/>
      <c r="P143" s="228">
        <f>O143*H143</f>
        <v>0</v>
      </c>
      <c r="Q143" s="228">
        <v>0</v>
      </c>
      <c r="R143" s="228">
        <f>Q143*H143</f>
        <v>0</v>
      </c>
      <c r="S143" s="228">
        <v>0.00027</v>
      </c>
      <c r="T143" s="229">
        <f>S143*H143</f>
        <v>0.0016199999999999999</v>
      </c>
      <c r="AR143" s="22" t="s">
        <v>208</v>
      </c>
      <c r="AT143" s="22" t="s">
        <v>134</v>
      </c>
      <c r="AU143" s="22" t="s">
        <v>86</v>
      </c>
      <c r="AY143" s="22" t="s">
        <v>131</v>
      </c>
      <c r="BE143" s="230">
        <f>IF(N143="základní",J143,0)</f>
        <v>0</v>
      </c>
      <c r="BF143" s="230">
        <f>IF(N143="snížená",J143,0)</f>
        <v>0</v>
      </c>
      <c r="BG143" s="230">
        <f>IF(N143="zákl. přenesená",J143,0)</f>
        <v>0</v>
      </c>
      <c r="BH143" s="230">
        <f>IF(N143="sníž. přenesená",J143,0)</f>
        <v>0</v>
      </c>
      <c r="BI143" s="230">
        <f>IF(N143="nulová",J143,0)</f>
        <v>0</v>
      </c>
      <c r="BJ143" s="22" t="s">
        <v>84</v>
      </c>
      <c r="BK143" s="230">
        <f>ROUND(I143*H143,2)</f>
        <v>0</v>
      </c>
      <c r="BL143" s="22" t="s">
        <v>208</v>
      </c>
      <c r="BM143" s="22" t="s">
        <v>260</v>
      </c>
    </row>
    <row r="144" s="1" customFormat="1" ht="25.5" customHeight="1">
      <c r="B144" s="44"/>
      <c r="C144" s="219" t="s">
        <v>261</v>
      </c>
      <c r="D144" s="219" t="s">
        <v>134</v>
      </c>
      <c r="E144" s="220" t="s">
        <v>262</v>
      </c>
      <c r="F144" s="221" t="s">
        <v>263</v>
      </c>
      <c r="G144" s="222" t="s">
        <v>157</v>
      </c>
      <c r="H144" s="223">
        <v>15</v>
      </c>
      <c r="I144" s="224"/>
      <c r="J144" s="225">
        <f>ROUND(I144*H144,2)</f>
        <v>0</v>
      </c>
      <c r="K144" s="221" t="s">
        <v>138</v>
      </c>
      <c r="L144" s="70"/>
      <c r="M144" s="226" t="s">
        <v>21</v>
      </c>
      <c r="N144" s="227" t="s">
        <v>47</v>
      </c>
      <c r="O144" s="45"/>
      <c r="P144" s="228">
        <f>O144*H144</f>
        <v>0</v>
      </c>
      <c r="Q144" s="228">
        <v>0</v>
      </c>
      <c r="R144" s="228">
        <f>Q144*H144</f>
        <v>0</v>
      </c>
      <c r="S144" s="228">
        <v>0</v>
      </c>
      <c r="T144" s="229">
        <f>S144*H144</f>
        <v>0</v>
      </c>
      <c r="AR144" s="22" t="s">
        <v>208</v>
      </c>
      <c r="AT144" s="22" t="s">
        <v>134</v>
      </c>
      <c r="AU144" s="22" t="s">
        <v>86</v>
      </c>
      <c r="AY144" s="22" t="s">
        <v>131</v>
      </c>
      <c r="BE144" s="230">
        <f>IF(N144="základní",J144,0)</f>
        <v>0</v>
      </c>
      <c r="BF144" s="230">
        <f>IF(N144="snížená",J144,0)</f>
        <v>0</v>
      </c>
      <c r="BG144" s="230">
        <f>IF(N144="zákl. přenesená",J144,0)</f>
        <v>0</v>
      </c>
      <c r="BH144" s="230">
        <f>IF(N144="sníž. přenesená",J144,0)</f>
        <v>0</v>
      </c>
      <c r="BI144" s="230">
        <f>IF(N144="nulová",J144,0)</f>
        <v>0</v>
      </c>
      <c r="BJ144" s="22" t="s">
        <v>84</v>
      </c>
      <c r="BK144" s="230">
        <f>ROUND(I144*H144,2)</f>
        <v>0</v>
      </c>
      <c r="BL144" s="22" t="s">
        <v>208</v>
      </c>
      <c r="BM144" s="22" t="s">
        <v>264</v>
      </c>
    </row>
    <row r="145" s="1" customFormat="1" ht="16.5" customHeight="1">
      <c r="B145" s="44"/>
      <c r="C145" s="256" t="s">
        <v>265</v>
      </c>
      <c r="D145" s="256" t="s">
        <v>237</v>
      </c>
      <c r="E145" s="257" t="s">
        <v>266</v>
      </c>
      <c r="F145" s="258" t="s">
        <v>267</v>
      </c>
      <c r="G145" s="259" t="s">
        <v>157</v>
      </c>
      <c r="H145" s="260">
        <v>15</v>
      </c>
      <c r="I145" s="261"/>
      <c r="J145" s="262">
        <f>ROUND(I145*H145,2)</f>
        <v>0</v>
      </c>
      <c r="K145" s="258" t="s">
        <v>138</v>
      </c>
      <c r="L145" s="263"/>
      <c r="M145" s="264" t="s">
        <v>21</v>
      </c>
      <c r="N145" s="265" t="s">
        <v>47</v>
      </c>
      <c r="O145" s="45"/>
      <c r="P145" s="228">
        <f>O145*H145</f>
        <v>0</v>
      </c>
      <c r="Q145" s="228">
        <v>0.00017000000000000001</v>
      </c>
      <c r="R145" s="228">
        <f>Q145*H145</f>
        <v>0.0025500000000000002</v>
      </c>
      <c r="S145" s="228">
        <v>0</v>
      </c>
      <c r="T145" s="229">
        <f>S145*H145</f>
        <v>0</v>
      </c>
      <c r="AR145" s="22" t="s">
        <v>240</v>
      </c>
      <c r="AT145" s="22" t="s">
        <v>237</v>
      </c>
      <c r="AU145" s="22" t="s">
        <v>86</v>
      </c>
      <c r="AY145" s="22" t="s">
        <v>131</v>
      </c>
      <c r="BE145" s="230">
        <f>IF(N145="základní",J145,0)</f>
        <v>0</v>
      </c>
      <c r="BF145" s="230">
        <f>IF(N145="snížená",J145,0)</f>
        <v>0</v>
      </c>
      <c r="BG145" s="230">
        <f>IF(N145="zákl. přenesená",J145,0)</f>
        <v>0</v>
      </c>
      <c r="BH145" s="230">
        <f>IF(N145="sníž. přenesená",J145,0)</f>
        <v>0</v>
      </c>
      <c r="BI145" s="230">
        <f>IF(N145="nulová",J145,0)</f>
        <v>0</v>
      </c>
      <c r="BJ145" s="22" t="s">
        <v>84</v>
      </c>
      <c r="BK145" s="230">
        <f>ROUND(I145*H145,2)</f>
        <v>0</v>
      </c>
      <c r="BL145" s="22" t="s">
        <v>208</v>
      </c>
      <c r="BM145" s="22" t="s">
        <v>268</v>
      </c>
    </row>
    <row r="146" s="1" customFormat="1" ht="38.25" customHeight="1">
      <c r="B146" s="44"/>
      <c r="C146" s="219" t="s">
        <v>269</v>
      </c>
      <c r="D146" s="219" t="s">
        <v>134</v>
      </c>
      <c r="E146" s="220" t="s">
        <v>270</v>
      </c>
      <c r="F146" s="221" t="s">
        <v>271</v>
      </c>
      <c r="G146" s="222" t="s">
        <v>214</v>
      </c>
      <c r="H146" s="223">
        <v>3</v>
      </c>
      <c r="I146" s="224"/>
      <c r="J146" s="225">
        <f>ROUND(I146*H146,2)</f>
        <v>0</v>
      </c>
      <c r="K146" s="221" t="s">
        <v>138</v>
      </c>
      <c r="L146" s="70"/>
      <c r="M146" s="226" t="s">
        <v>21</v>
      </c>
      <c r="N146" s="227" t="s">
        <v>47</v>
      </c>
      <c r="O146" s="45"/>
      <c r="P146" s="228">
        <f>O146*H146</f>
        <v>0</v>
      </c>
      <c r="Q146" s="228">
        <v>0</v>
      </c>
      <c r="R146" s="228">
        <f>Q146*H146</f>
        <v>0</v>
      </c>
      <c r="S146" s="228">
        <v>0</v>
      </c>
      <c r="T146" s="229">
        <f>S146*H146</f>
        <v>0</v>
      </c>
      <c r="AR146" s="22" t="s">
        <v>208</v>
      </c>
      <c r="AT146" s="22" t="s">
        <v>134</v>
      </c>
      <c r="AU146" s="22" t="s">
        <v>86</v>
      </c>
      <c r="AY146" s="22" t="s">
        <v>131</v>
      </c>
      <c r="BE146" s="230">
        <f>IF(N146="základní",J146,0)</f>
        <v>0</v>
      </c>
      <c r="BF146" s="230">
        <f>IF(N146="snížená",J146,0)</f>
        <v>0</v>
      </c>
      <c r="BG146" s="230">
        <f>IF(N146="zákl. přenesená",J146,0)</f>
        <v>0</v>
      </c>
      <c r="BH146" s="230">
        <f>IF(N146="sníž. přenesená",J146,0)</f>
        <v>0</v>
      </c>
      <c r="BI146" s="230">
        <f>IF(N146="nulová",J146,0)</f>
        <v>0</v>
      </c>
      <c r="BJ146" s="22" t="s">
        <v>84</v>
      </c>
      <c r="BK146" s="230">
        <f>ROUND(I146*H146,2)</f>
        <v>0</v>
      </c>
      <c r="BL146" s="22" t="s">
        <v>208</v>
      </c>
      <c r="BM146" s="22" t="s">
        <v>272</v>
      </c>
    </row>
    <row r="147" s="1" customFormat="1" ht="16.5" customHeight="1">
      <c r="B147" s="44"/>
      <c r="C147" s="256" t="s">
        <v>273</v>
      </c>
      <c r="D147" s="256" t="s">
        <v>237</v>
      </c>
      <c r="E147" s="257" t="s">
        <v>274</v>
      </c>
      <c r="F147" s="258" t="s">
        <v>275</v>
      </c>
      <c r="G147" s="259" t="s">
        <v>214</v>
      </c>
      <c r="H147" s="260">
        <v>3</v>
      </c>
      <c r="I147" s="261"/>
      <c r="J147" s="262">
        <f>ROUND(I147*H147,2)</f>
        <v>0</v>
      </c>
      <c r="K147" s="258" t="s">
        <v>138</v>
      </c>
      <c r="L147" s="263"/>
      <c r="M147" s="264" t="s">
        <v>21</v>
      </c>
      <c r="N147" s="265" t="s">
        <v>47</v>
      </c>
      <c r="O147" s="45"/>
      <c r="P147" s="228">
        <f>O147*H147</f>
        <v>0</v>
      </c>
      <c r="Q147" s="228">
        <v>6.0000000000000002E-05</v>
      </c>
      <c r="R147" s="228">
        <f>Q147*H147</f>
        <v>0.00018000000000000001</v>
      </c>
      <c r="S147" s="228">
        <v>0</v>
      </c>
      <c r="T147" s="229">
        <f>S147*H147</f>
        <v>0</v>
      </c>
      <c r="AR147" s="22" t="s">
        <v>240</v>
      </c>
      <c r="AT147" s="22" t="s">
        <v>237</v>
      </c>
      <c r="AU147" s="22" t="s">
        <v>86</v>
      </c>
      <c r="AY147" s="22" t="s">
        <v>131</v>
      </c>
      <c r="BE147" s="230">
        <f>IF(N147="základní",J147,0)</f>
        <v>0</v>
      </c>
      <c r="BF147" s="230">
        <f>IF(N147="snížená",J147,0)</f>
        <v>0</v>
      </c>
      <c r="BG147" s="230">
        <f>IF(N147="zákl. přenesená",J147,0)</f>
        <v>0</v>
      </c>
      <c r="BH147" s="230">
        <f>IF(N147="sníž. přenesená",J147,0)</f>
        <v>0</v>
      </c>
      <c r="BI147" s="230">
        <f>IF(N147="nulová",J147,0)</f>
        <v>0</v>
      </c>
      <c r="BJ147" s="22" t="s">
        <v>84</v>
      </c>
      <c r="BK147" s="230">
        <f>ROUND(I147*H147,2)</f>
        <v>0</v>
      </c>
      <c r="BL147" s="22" t="s">
        <v>208</v>
      </c>
      <c r="BM147" s="22" t="s">
        <v>276</v>
      </c>
    </row>
    <row r="148" s="1" customFormat="1" ht="16.5" customHeight="1">
      <c r="B148" s="44"/>
      <c r="C148" s="219" t="s">
        <v>277</v>
      </c>
      <c r="D148" s="219" t="s">
        <v>134</v>
      </c>
      <c r="E148" s="220" t="s">
        <v>278</v>
      </c>
      <c r="F148" s="221" t="s">
        <v>279</v>
      </c>
      <c r="G148" s="222" t="s">
        <v>214</v>
      </c>
      <c r="H148" s="223">
        <v>1</v>
      </c>
      <c r="I148" s="224"/>
      <c r="J148" s="225">
        <f>ROUND(I148*H148,2)</f>
        <v>0</v>
      </c>
      <c r="K148" s="221" t="s">
        <v>138</v>
      </c>
      <c r="L148" s="70"/>
      <c r="M148" s="226" t="s">
        <v>21</v>
      </c>
      <c r="N148" s="227" t="s">
        <v>47</v>
      </c>
      <c r="O148" s="45"/>
      <c r="P148" s="228">
        <f>O148*H148</f>
        <v>0</v>
      </c>
      <c r="Q148" s="228">
        <v>0</v>
      </c>
      <c r="R148" s="228">
        <f>Q148*H148</f>
        <v>0</v>
      </c>
      <c r="S148" s="228">
        <v>0</v>
      </c>
      <c r="T148" s="229">
        <f>S148*H148</f>
        <v>0</v>
      </c>
      <c r="AR148" s="22" t="s">
        <v>208</v>
      </c>
      <c r="AT148" s="22" t="s">
        <v>134</v>
      </c>
      <c r="AU148" s="22" t="s">
        <v>86</v>
      </c>
      <c r="AY148" s="22" t="s">
        <v>131</v>
      </c>
      <c r="BE148" s="230">
        <f>IF(N148="základní",J148,0)</f>
        <v>0</v>
      </c>
      <c r="BF148" s="230">
        <f>IF(N148="snížená",J148,0)</f>
        <v>0</v>
      </c>
      <c r="BG148" s="230">
        <f>IF(N148="zákl. přenesená",J148,0)</f>
        <v>0</v>
      </c>
      <c r="BH148" s="230">
        <f>IF(N148="sníž. přenesená",J148,0)</f>
        <v>0</v>
      </c>
      <c r="BI148" s="230">
        <f>IF(N148="nulová",J148,0)</f>
        <v>0</v>
      </c>
      <c r="BJ148" s="22" t="s">
        <v>84</v>
      </c>
      <c r="BK148" s="230">
        <f>ROUND(I148*H148,2)</f>
        <v>0</v>
      </c>
      <c r="BL148" s="22" t="s">
        <v>208</v>
      </c>
      <c r="BM148" s="22" t="s">
        <v>280</v>
      </c>
    </row>
    <row r="149" s="1" customFormat="1" ht="16.5" customHeight="1">
      <c r="B149" s="44"/>
      <c r="C149" s="256" t="s">
        <v>281</v>
      </c>
      <c r="D149" s="256" t="s">
        <v>237</v>
      </c>
      <c r="E149" s="257" t="s">
        <v>282</v>
      </c>
      <c r="F149" s="258" t="s">
        <v>283</v>
      </c>
      <c r="G149" s="259" t="s">
        <v>214</v>
      </c>
      <c r="H149" s="260">
        <v>1</v>
      </c>
      <c r="I149" s="261"/>
      <c r="J149" s="262">
        <f>ROUND(I149*H149,2)</f>
        <v>0</v>
      </c>
      <c r="K149" s="258" t="s">
        <v>138</v>
      </c>
      <c r="L149" s="263"/>
      <c r="M149" s="264" t="s">
        <v>21</v>
      </c>
      <c r="N149" s="265" t="s">
        <v>47</v>
      </c>
      <c r="O149" s="45"/>
      <c r="P149" s="228">
        <f>O149*H149</f>
        <v>0</v>
      </c>
      <c r="Q149" s="228">
        <v>0.00040000000000000002</v>
      </c>
      <c r="R149" s="228">
        <f>Q149*H149</f>
        <v>0.00040000000000000002</v>
      </c>
      <c r="S149" s="228">
        <v>0</v>
      </c>
      <c r="T149" s="229">
        <f>S149*H149</f>
        <v>0</v>
      </c>
      <c r="AR149" s="22" t="s">
        <v>240</v>
      </c>
      <c r="AT149" s="22" t="s">
        <v>237</v>
      </c>
      <c r="AU149" s="22" t="s">
        <v>86</v>
      </c>
      <c r="AY149" s="22" t="s">
        <v>131</v>
      </c>
      <c r="BE149" s="230">
        <f>IF(N149="základní",J149,0)</f>
        <v>0</v>
      </c>
      <c r="BF149" s="230">
        <f>IF(N149="snížená",J149,0)</f>
        <v>0</v>
      </c>
      <c r="BG149" s="230">
        <f>IF(N149="zákl. přenesená",J149,0)</f>
        <v>0</v>
      </c>
      <c r="BH149" s="230">
        <f>IF(N149="sníž. přenesená",J149,0)</f>
        <v>0</v>
      </c>
      <c r="BI149" s="230">
        <f>IF(N149="nulová",J149,0)</f>
        <v>0</v>
      </c>
      <c r="BJ149" s="22" t="s">
        <v>84</v>
      </c>
      <c r="BK149" s="230">
        <f>ROUND(I149*H149,2)</f>
        <v>0</v>
      </c>
      <c r="BL149" s="22" t="s">
        <v>208</v>
      </c>
      <c r="BM149" s="22" t="s">
        <v>284</v>
      </c>
    </row>
    <row r="150" s="1" customFormat="1" ht="38.25" customHeight="1">
      <c r="B150" s="44"/>
      <c r="C150" s="219" t="s">
        <v>285</v>
      </c>
      <c r="D150" s="219" t="s">
        <v>134</v>
      </c>
      <c r="E150" s="220" t="s">
        <v>286</v>
      </c>
      <c r="F150" s="221" t="s">
        <v>287</v>
      </c>
      <c r="G150" s="222" t="s">
        <v>172</v>
      </c>
      <c r="H150" s="223">
        <v>0.01</v>
      </c>
      <c r="I150" s="224"/>
      <c r="J150" s="225">
        <f>ROUND(I150*H150,2)</f>
        <v>0</v>
      </c>
      <c r="K150" s="221" t="s">
        <v>138</v>
      </c>
      <c r="L150" s="70"/>
      <c r="M150" s="226" t="s">
        <v>21</v>
      </c>
      <c r="N150" s="227" t="s">
        <v>47</v>
      </c>
      <c r="O150" s="45"/>
      <c r="P150" s="228">
        <f>O150*H150</f>
        <v>0</v>
      </c>
      <c r="Q150" s="228">
        <v>0</v>
      </c>
      <c r="R150" s="228">
        <f>Q150*H150</f>
        <v>0</v>
      </c>
      <c r="S150" s="228">
        <v>0</v>
      </c>
      <c r="T150" s="229">
        <f>S150*H150</f>
        <v>0</v>
      </c>
      <c r="AR150" s="22" t="s">
        <v>208</v>
      </c>
      <c r="AT150" s="22" t="s">
        <v>134</v>
      </c>
      <c r="AU150" s="22" t="s">
        <v>86</v>
      </c>
      <c r="AY150" s="22" t="s">
        <v>131</v>
      </c>
      <c r="BE150" s="230">
        <f>IF(N150="základní",J150,0)</f>
        <v>0</v>
      </c>
      <c r="BF150" s="230">
        <f>IF(N150="snížená",J150,0)</f>
        <v>0</v>
      </c>
      <c r="BG150" s="230">
        <f>IF(N150="zákl. přenesená",J150,0)</f>
        <v>0</v>
      </c>
      <c r="BH150" s="230">
        <f>IF(N150="sníž. přenesená",J150,0)</f>
        <v>0</v>
      </c>
      <c r="BI150" s="230">
        <f>IF(N150="nulová",J150,0)</f>
        <v>0</v>
      </c>
      <c r="BJ150" s="22" t="s">
        <v>84</v>
      </c>
      <c r="BK150" s="230">
        <f>ROUND(I150*H150,2)</f>
        <v>0</v>
      </c>
      <c r="BL150" s="22" t="s">
        <v>208</v>
      </c>
      <c r="BM150" s="22" t="s">
        <v>288</v>
      </c>
    </row>
    <row r="151" s="1" customFormat="1">
      <c r="B151" s="44"/>
      <c r="C151" s="72"/>
      <c r="D151" s="233" t="s">
        <v>153</v>
      </c>
      <c r="E151" s="72"/>
      <c r="F151" s="254" t="s">
        <v>289</v>
      </c>
      <c r="G151" s="72"/>
      <c r="H151" s="72"/>
      <c r="I151" s="189"/>
      <c r="J151" s="72"/>
      <c r="K151" s="72"/>
      <c r="L151" s="70"/>
      <c r="M151" s="255"/>
      <c r="N151" s="45"/>
      <c r="O151" s="45"/>
      <c r="P151" s="45"/>
      <c r="Q151" s="45"/>
      <c r="R151" s="45"/>
      <c r="S151" s="45"/>
      <c r="T151" s="93"/>
      <c r="AT151" s="22" t="s">
        <v>153</v>
      </c>
      <c r="AU151" s="22" t="s">
        <v>86</v>
      </c>
    </row>
    <row r="152" s="1" customFormat="1" ht="38.25" customHeight="1">
      <c r="B152" s="44"/>
      <c r="C152" s="219" t="s">
        <v>240</v>
      </c>
      <c r="D152" s="219" t="s">
        <v>134</v>
      </c>
      <c r="E152" s="220" t="s">
        <v>290</v>
      </c>
      <c r="F152" s="221" t="s">
        <v>291</v>
      </c>
      <c r="G152" s="222" t="s">
        <v>172</v>
      </c>
      <c r="H152" s="223">
        <v>0.01</v>
      </c>
      <c r="I152" s="224"/>
      <c r="J152" s="225">
        <f>ROUND(I152*H152,2)</f>
        <v>0</v>
      </c>
      <c r="K152" s="221" t="s">
        <v>138</v>
      </c>
      <c r="L152" s="70"/>
      <c r="M152" s="226" t="s">
        <v>21</v>
      </c>
      <c r="N152" s="227" t="s">
        <v>47</v>
      </c>
      <c r="O152" s="45"/>
      <c r="P152" s="228">
        <f>O152*H152</f>
        <v>0</v>
      </c>
      <c r="Q152" s="228">
        <v>0</v>
      </c>
      <c r="R152" s="228">
        <f>Q152*H152</f>
        <v>0</v>
      </c>
      <c r="S152" s="228">
        <v>0</v>
      </c>
      <c r="T152" s="229">
        <f>S152*H152</f>
        <v>0</v>
      </c>
      <c r="AR152" s="22" t="s">
        <v>208</v>
      </c>
      <c r="AT152" s="22" t="s">
        <v>134</v>
      </c>
      <c r="AU152" s="22" t="s">
        <v>86</v>
      </c>
      <c r="AY152" s="22" t="s">
        <v>131</v>
      </c>
      <c r="BE152" s="230">
        <f>IF(N152="základní",J152,0)</f>
        <v>0</v>
      </c>
      <c r="BF152" s="230">
        <f>IF(N152="snížená",J152,0)</f>
        <v>0</v>
      </c>
      <c r="BG152" s="230">
        <f>IF(N152="zákl. přenesená",J152,0)</f>
        <v>0</v>
      </c>
      <c r="BH152" s="230">
        <f>IF(N152="sníž. přenesená",J152,0)</f>
        <v>0</v>
      </c>
      <c r="BI152" s="230">
        <f>IF(N152="nulová",J152,0)</f>
        <v>0</v>
      </c>
      <c r="BJ152" s="22" t="s">
        <v>84</v>
      </c>
      <c r="BK152" s="230">
        <f>ROUND(I152*H152,2)</f>
        <v>0</v>
      </c>
      <c r="BL152" s="22" t="s">
        <v>208</v>
      </c>
      <c r="BM152" s="22" t="s">
        <v>292</v>
      </c>
    </row>
    <row r="153" s="1" customFormat="1">
      <c r="B153" s="44"/>
      <c r="C153" s="72"/>
      <c r="D153" s="233" t="s">
        <v>153</v>
      </c>
      <c r="E153" s="72"/>
      <c r="F153" s="254" t="s">
        <v>289</v>
      </c>
      <c r="G153" s="72"/>
      <c r="H153" s="72"/>
      <c r="I153" s="189"/>
      <c r="J153" s="72"/>
      <c r="K153" s="72"/>
      <c r="L153" s="70"/>
      <c r="M153" s="255"/>
      <c r="N153" s="45"/>
      <c r="O153" s="45"/>
      <c r="P153" s="45"/>
      <c r="Q153" s="45"/>
      <c r="R153" s="45"/>
      <c r="S153" s="45"/>
      <c r="T153" s="93"/>
      <c r="AT153" s="22" t="s">
        <v>153</v>
      </c>
      <c r="AU153" s="22" t="s">
        <v>86</v>
      </c>
    </row>
    <row r="154" s="10" customFormat="1" ht="29.88" customHeight="1">
      <c r="B154" s="203"/>
      <c r="C154" s="204"/>
      <c r="D154" s="205" t="s">
        <v>75</v>
      </c>
      <c r="E154" s="217" t="s">
        <v>293</v>
      </c>
      <c r="F154" s="217" t="s">
        <v>294</v>
      </c>
      <c r="G154" s="204"/>
      <c r="H154" s="204"/>
      <c r="I154" s="207"/>
      <c r="J154" s="218">
        <f>BK154</f>
        <v>0</v>
      </c>
      <c r="K154" s="204"/>
      <c r="L154" s="209"/>
      <c r="M154" s="210"/>
      <c r="N154" s="211"/>
      <c r="O154" s="211"/>
      <c r="P154" s="212">
        <f>SUM(P155:P176)</f>
        <v>0</v>
      </c>
      <c r="Q154" s="211"/>
      <c r="R154" s="212">
        <f>SUM(R155:R176)</f>
        <v>0.0093600000000000003</v>
      </c>
      <c r="S154" s="211"/>
      <c r="T154" s="213">
        <f>SUM(T155:T176)</f>
        <v>0</v>
      </c>
      <c r="AR154" s="214" t="s">
        <v>86</v>
      </c>
      <c r="AT154" s="215" t="s">
        <v>75</v>
      </c>
      <c r="AU154" s="215" t="s">
        <v>84</v>
      </c>
      <c r="AY154" s="214" t="s">
        <v>131</v>
      </c>
      <c r="BK154" s="216">
        <f>SUM(BK155:BK176)</f>
        <v>0</v>
      </c>
    </row>
    <row r="155" s="1" customFormat="1" ht="16.5" customHeight="1">
      <c r="B155" s="44"/>
      <c r="C155" s="219" t="s">
        <v>295</v>
      </c>
      <c r="D155" s="219" t="s">
        <v>134</v>
      </c>
      <c r="E155" s="220" t="s">
        <v>296</v>
      </c>
      <c r="F155" s="221" t="s">
        <v>297</v>
      </c>
      <c r="G155" s="222" t="s">
        <v>157</v>
      </c>
      <c r="H155" s="223">
        <v>42</v>
      </c>
      <c r="I155" s="224"/>
      <c r="J155" s="225">
        <f>ROUND(I155*H155,2)</f>
        <v>0</v>
      </c>
      <c r="K155" s="221" t="s">
        <v>138</v>
      </c>
      <c r="L155" s="70"/>
      <c r="M155" s="226" t="s">
        <v>21</v>
      </c>
      <c r="N155" s="227" t="s">
        <v>47</v>
      </c>
      <c r="O155" s="45"/>
      <c r="P155" s="228">
        <f>O155*H155</f>
        <v>0</v>
      </c>
      <c r="Q155" s="228">
        <v>0</v>
      </c>
      <c r="R155" s="228">
        <f>Q155*H155</f>
        <v>0</v>
      </c>
      <c r="S155" s="228">
        <v>0</v>
      </c>
      <c r="T155" s="229">
        <f>S155*H155</f>
        <v>0</v>
      </c>
      <c r="AR155" s="22" t="s">
        <v>208</v>
      </c>
      <c r="AT155" s="22" t="s">
        <v>134</v>
      </c>
      <c r="AU155" s="22" t="s">
        <v>86</v>
      </c>
      <c r="AY155" s="22" t="s">
        <v>131</v>
      </c>
      <c r="BE155" s="230">
        <f>IF(N155="základní",J155,0)</f>
        <v>0</v>
      </c>
      <c r="BF155" s="230">
        <f>IF(N155="snížená",J155,0)</f>
        <v>0</v>
      </c>
      <c r="BG155" s="230">
        <f>IF(N155="zákl. přenesená",J155,0)</f>
        <v>0</v>
      </c>
      <c r="BH155" s="230">
        <f>IF(N155="sníž. přenesená",J155,0)</f>
        <v>0</v>
      </c>
      <c r="BI155" s="230">
        <f>IF(N155="nulová",J155,0)</f>
        <v>0</v>
      </c>
      <c r="BJ155" s="22" t="s">
        <v>84</v>
      </c>
      <c r="BK155" s="230">
        <f>ROUND(I155*H155,2)</f>
        <v>0</v>
      </c>
      <c r="BL155" s="22" t="s">
        <v>208</v>
      </c>
      <c r="BM155" s="22" t="s">
        <v>298</v>
      </c>
    </row>
    <row r="156" s="1" customFormat="1">
      <c r="B156" s="44"/>
      <c r="C156" s="72"/>
      <c r="D156" s="233" t="s">
        <v>153</v>
      </c>
      <c r="E156" s="72"/>
      <c r="F156" s="254" t="s">
        <v>299</v>
      </c>
      <c r="G156" s="72"/>
      <c r="H156" s="72"/>
      <c r="I156" s="189"/>
      <c r="J156" s="72"/>
      <c r="K156" s="72"/>
      <c r="L156" s="70"/>
      <c r="M156" s="255"/>
      <c r="N156" s="45"/>
      <c r="O156" s="45"/>
      <c r="P156" s="45"/>
      <c r="Q156" s="45"/>
      <c r="R156" s="45"/>
      <c r="S156" s="45"/>
      <c r="T156" s="93"/>
      <c r="AT156" s="22" t="s">
        <v>153</v>
      </c>
      <c r="AU156" s="22" t="s">
        <v>86</v>
      </c>
    </row>
    <row r="157" s="11" customFormat="1">
      <c r="B157" s="231"/>
      <c r="C157" s="232"/>
      <c r="D157" s="233" t="s">
        <v>141</v>
      </c>
      <c r="E157" s="234" t="s">
        <v>21</v>
      </c>
      <c r="F157" s="235" t="s">
        <v>300</v>
      </c>
      <c r="G157" s="232"/>
      <c r="H157" s="236">
        <v>10</v>
      </c>
      <c r="I157" s="237"/>
      <c r="J157" s="232"/>
      <c r="K157" s="232"/>
      <c r="L157" s="238"/>
      <c r="M157" s="239"/>
      <c r="N157" s="240"/>
      <c r="O157" s="240"/>
      <c r="P157" s="240"/>
      <c r="Q157" s="240"/>
      <c r="R157" s="240"/>
      <c r="S157" s="240"/>
      <c r="T157" s="241"/>
      <c r="AT157" s="242" t="s">
        <v>141</v>
      </c>
      <c r="AU157" s="242" t="s">
        <v>86</v>
      </c>
      <c r="AV157" s="11" t="s">
        <v>86</v>
      </c>
      <c r="AW157" s="11" t="s">
        <v>39</v>
      </c>
      <c r="AX157" s="11" t="s">
        <v>76</v>
      </c>
      <c r="AY157" s="242" t="s">
        <v>131</v>
      </c>
    </row>
    <row r="158" s="11" customFormat="1">
      <c r="B158" s="231"/>
      <c r="C158" s="232"/>
      <c r="D158" s="233" t="s">
        <v>141</v>
      </c>
      <c r="E158" s="234" t="s">
        <v>21</v>
      </c>
      <c r="F158" s="235" t="s">
        <v>301</v>
      </c>
      <c r="G158" s="232"/>
      <c r="H158" s="236">
        <v>20</v>
      </c>
      <c r="I158" s="237"/>
      <c r="J158" s="232"/>
      <c r="K158" s="232"/>
      <c r="L158" s="238"/>
      <c r="M158" s="239"/>
      <c r="N158" s="240"/>
      <c r="O158" s="240"/>
      <c r="P158" s="240"/>
      <c r="Q158" s="240"/>
      <c r="R158" s="240"/>
      <c r="S158" s="240"/>
      <c r="T158" s="241"/>
      <c r="AT158" s="242" t="s">
        <v>141</v>
      </c>
      <c r="AU158" s="242" t="s">
        <v>86</v>
      </c>
      <c r="AV158" s="11" t="s">
        <v>86</v>
      </c>
      <c r="AW158" s="11" t="s">
        <v>39</v>
      </c>
      <c r="AX158" s="11" t="s">
        <v>76</v>
      </c>
      <c r="AY158" s="242" t="s">
        <v>131</v>
      </c>
    </row>
    <row r="159" s="11" customFormat="1">
      <c r="B159" s="231"/>
      <c r="C159" s="232"/>
      <c r="D159" s="233" t="s">
        <v>141</v>
      </c>
      <c r="E159" s="234" t="s">
        <v>21</v>
      </c>
      <c r="F159" s="235" t="s">
        <v>302</v>
      </c>
      <c r="G159" s="232"/>
      <c r="H159" s="236">
        <v>12</v>
      </c>
      <c r="I159" s="237"/>
      <c r="J159" s="232"/>
      <c r="K159" s="232"/>
      <c r="L159" s="238"/>
      <c r="M159" s="239"/>
      <c r="N159" s="240"/>
      <c r="O159" s="240"/>
      <c r="P159" s="240"/>
      <c r="Q159" s="240"/>
      <c r="R159" s="240"/>
      <c r="S159" s="240"/>
      <c r="T159" s="241"/>
      <c r="AT159" s="242" t="s">
        <v>141</v>
      </c>
      <c r="AU159" s="242" t="s">
        <v>86</v>
      </c>
      <c r="AV159" s="11" t="s">
        <v>86</v>
      </c>
      <c r="AW159" s="11" t="s">
        <v>39</v>
      </c>
      <c r="AX159" s="11" t="s">
        <v>76</v>
      </c>
      <c r="AY159" s="242" t="s">
        <v>131</v>
      </c>
    </row>
    <row r="160" s="12" customFormat="1">
      <c r="B160" s="243"/>
      <c r="C160" s="244"/>
      <c r="D160" s="233" t="s">
        <v>141</v>
      </c>
      <c r="E160" s="245" t="s">
        <v>21</v>
      </c>
      <c r="F160" s="246" t="s">
        <v>143</v>
      </c>
      <c r="G160" s="244"/>
      <c r="H160" s="247">
        <v>42</v>
      </c>
      <c r="I160" s="248"/>
      <c r="J160" s="244"/>
      <c r="K160" s="244"/>
      <c r="L160" s="249"/>
      <c r="M160" s="250"/>
      <c r="N160" s="251"/>
      <c r="O160" s="251"/>
      <c r="P160" s="251"/>
      <c r="Q160" s="251"/>
      <c r="R160" s="251"/>
      <c r="S160" s="251"/>
      <c r="T160" s="252"/>
      <c r="AT160" s="253" t="s">
        <v>141</v>
      </c>
      <c r="AU160" s="253" t="s">
        <v>86</v>
      </c>
      <c r="AV160" s="12" t="s">
        <v>139</v>
      </c>
      <c r="AW160" s="12" t="s">
        <v>39</v>
      </c>
      <c r="AX160" s="12" t="s">
        <v>84</v>
      </c>
      <c r="AY160" s="253" t="s">
        <v>131</v>
      </c>
    </row>
    <row r="161" s="1" customFormat="1" ht="16.5" customHeight="1">
      <c r="B161" s="44"/>
      <c r="C161" s="256" t="s">
        <v>303</v>
      </c>
      <c r="D161" s="256" t="s">
        <v>237</v>
      </c>
      <c r="E161" s="257" t="s">
        <v>304</v>
      </c>
      <c r="F161" s="258" t="s">
        <v>305</v>
      </c>
      <c r="G161" s="259" t="s">
        <v>157</v>
      </c>
      <c r="H161" s="260">
        <v>20</v>
      </c>
      <c r="I161" s="261"/>
      <c r="J161" s="262">
        <f>ROUND(I161*H161,2)</f>
        <v>0</v>
      </c>
      <c r="K161" s="258" t="s">
        <v>21</v>
      </c>
      <c r="L161" s="263"/>
      <c r="M161" s="264" t="s">
        <v>21</v>
      </c>
      <c r="N161" s="265" t="s">
        <v>47</v>
      </c>
      <c r="O161" s="45"/>
      <c r="P161" s="228">
        <f>O161*H161</f>
        <v>0</v>
      </c>
      <c r="Q161" s="228">
        <v>0.00018000000000000001</v>
      </c>
      <c r="R161" s="228">
        <f>Q161*H161</f>
        <v>0.0036000000000000003</v>
      </c>
      <c r="S161" s="228">
        <v>0</v>
      </c>
      <c r="T161" s="229">
        <f>S161*H161</f>
        <v>0</v>
      </c>
      <c r="AR161" s="22" t="s">
        <v>240</v>
      </c>
      <c r="AT161" s="22" t="s">
        <v>237</v>
      </c>
      <c r="AU161" s="22" t="s">
        <v>86</v>
      </c>
      <c r="AY161" s="22" t="s">
        <v>131</v>
      </c>
      <c r="BE161" s="230">
        <f>IF(N161="základní",J161,0)</f>
        <v>0</v>
      </c>
      <c r="BF161" s="230">
        <f>IF(N161="snížená",J161,0)</f>
        <v>0</v>
      </c>
      <c r="BG161" s="230">
        <f>IF(N161="zákl. přenesená",J161,0)</f>
        <v>0</v>
      </c>
      <c r="BH161" s="230">
        <f>IF(N161="sníž. přenesená",J161,0)</f>
        <v>0</v>
      </c>
      <c r="BI161" s="230">
        <f>IF(N161="nulová",J161,0)</f>
        <v>0</v>
      </c>
      <c r="BJ161" s="22" t="s">
        <v>84</v>
      </c>
      <c r="BK161" s="230">
        <f>ROUND(I161*H161,2)</f>
        <v>0</v>
      </c>
      <c r="BL161" s="22" t="s">
        <v>208</v>
      </c>
      <c r="BM161" s="22" t="s">
        <v>306</v>
      </c>
    </row>
    <row r="162" s="1" customFormat="1" ht="16.5" customHeight="1">
      <c r="B162" s="44"/>
      <c r="C162" s="256" t="s">
        <v>307</v>
      </c>
      <c r="D162" s="256" t="s">
        <v>237</v>
      </c>
      <c r="E162" s="257" t="s">
        <v>308</v>
      </c>
      <c r="F162" s="258" t="s">
        <v>309</v>
      </c>
      <c r="G162" s="259" t="s">
        <v>157</v>
      </c>
      <c r="H162" s="260">
        <v>10</v>
      </c>
      <c r="I162" s="261"/>
      <c r="J162" s="262">
        <f>ROUND(I162*H162,2)</f>
        <v>0</v>
      </c>
      <c r="K162" s="258" t="s">
        <v>21</v>
      </c>
      <c r="L162" s="263"/>
      <c r="M162" s="264" t="s">
        <v>21</v>
      </c>
      <c r="N162" s="265" t="s">
        <v>47</v>
      </c>
      <c r="O162" s="45"/>
      <c r="P162" s="228">
        <f>O162*H162</f>
        <v>0</v>
      </c>
      <c r="Q162" s="228">
        <v>0.00018000000000000001</v>
      </c>
      <c r="R162" s="228">
        <f>Q162*H162</f>
        <v>0.0018000000000000002</v>
      </c>
      <c r="S162" s="228">
        <v>0</v>
      </c>
      <c r="T162" s="229">
        <f>S162*H162</f>
        <v>0</v>
      </c>
      <c r="AR162" s="22" t="s">
        <v>240</v>
      </c>
      <c r="AT162" s="22" t="s">
        <v>237</v>
      </c>
      <c r="AU162" s="22" t="s">
        <v>86</v>
      </c>
      <c r="AY162" s="22" t="s">
        <v>131</v>
      </c>
      <c r="BE162" s="230">
        <f>IF(N162="základní",J162,0)</f>
        <v>0</v>
      </c>
      <c r="BF162" s="230">
        <f>IF(N162="snížená",J162,0)</f>
        <v>0</v>
      </c>
      <c r="BG162" s="230">
        <f>IF(N162="zákl. přenesená",J162,0)</f>
        <v>0</v>
      </c>
      <c r="BH162" s="230">
        <f>IF(N162="sníž. přenesená",J162,0)</f>
        <v>0</v>
      </c>
      <c r="BI162" s="230">
        <f>IF(N162="nulová",J162,0)</f>
        <v>0</v>
      </c>
      <c r="BJ162" s="22" t="s">
        <v>84</v>
      </c>
      <c r="BK162" s="230">
        <f>ROUND(I162*H162,2)</f>
        <v>0</v>
      </c>
      <c r="BL162" s="22" t="s">
        <v>208</v>
      </c>
      <c r="BM162" s="22" t="s">
        <v>310</v>
      </c>
    </row>
    <row r="163" s="11" customFormat="1">
      <c r="B163" s="231"/>
      <c r="C163" s="232"/>
      <c r="D163" s="233" t="s">
        <v>141</v>
      </c>
      <c r="E163" s="234" t="s">
        <v>21</v>
      </c>
      <c r="F163" s="235" t="s">
        <v>300</v>
      </c>
      <c r="G163" s="232"/>
      <c r="H163" s="236">
        <v>10</v>
      </c>
      <c r="I163" s="237"/>
      <c r="J163" s="232"/>
      <c r="K163" s="232"/>
      <c r="L163" s="238"/>
      <c r="M163" s="239"/>
      <c r="N163" s="240"/>
      <c r="O163" s="240"/>
      <c r="P163" s="240"/>
      <c r="Q163" s="240"/>
      <c r="R163" s="240"/>
      <c r="S163" s="240"/>
      <c r="T163" s="241"/>
      <c r="AT163" s="242" t="s">
        <v>141</v>
      </c>
      <c r="AU163" s="242" t="s">
        <v>86</v>
      </c>
      <c r="AV163" s="11" t="s">
        <v>86</v>
      </c>
      <c r="AW163" s="11" t="s">
        <v>39</v>
      </c>
      <c r="AX163" s="11" t="s">
        <v>76</v>
      </c>
      <c r="AY163" s="242" t="s">
        <v>131</v>
      </c>
    </row>
    <row r="164" s="12" customFormat="1">
      <c r="B164" s="243"/>
      <c r="C164" s="244"/>
      <c r="D164" s="233" t="s">
        <v>141</v>
      </c>
      <c r="E164" s="245" t="s">
        <v>21</v>
      </c>
      <c r="F164" s="246" t="s">
        <v>143</v>
      </c>
      <c r="G164" s="244"/>
      <c r="H164" s="247">
        <v>10</v>
      </c>
      <c r="I164" s="248"/>
      <c r="J164" s="244"/>
      <c r="K164" s="244"/>
      <c r="L164" s="249"/>
      <c r="M164" s="250"/>
      <c r="N164" s="251"/>
      <c r="O164" s="251"/>
      <c r="P164" s="251"/>
      <c r="Q164" s="251"/>
      <c r="R164" s="251"/>
      <c r="S164" s="251"/>
      <c r="T164" s="252"/>
      <c r="AT164" s="253" t="s">
        <v>141</v>
      </c>
      <c r="AU164" s="253" t="s">
        <v>86</v>
      </c>
      <c r="AV164" s="12" t="s">
        <v>139</v>
      </c>
      <c r="AW164" s="12" t="s">
        <v>39</v>
      </c>
      <c r="AX164" s="12" t="s">
        <v>84</v>
      </c>
      <c r="AY164" s="253" t="s">
        <v>131</v>
      </c>
    </row>
    <row r="165" s="1" customFormat="1" ht="16.5" customHeight="1">
      <c r="B165" s="44"/>
      <c r="C165" s="256" t="s">
        <v>311</v>
      </c>
      <c r="D165" s="256" t="s">
        <v>237</v>
      </c>
      <c r="E165" s="257" t="s">
        <v>312</v>
      </c>
      <c r="F165" s="258" t="s">
        <v>313</v>
      </c>
      <c r="G165" s="259" t="s">
        <v>157</v>
      </c>
      <c r="H165" s="260">
        <v>12</v>
      </c>
      <c r="I165" s="261"/>
      <c r="J165" s="262">
        <f>ROUND(I165*H165,2)</f>
        <v>0</v>
      </c>
      <c r="K165" s="258" t="s">
        <v>21</v>
      </c>
      <c r="L165" s="263"/>
      <c r="M165" s="264" t="s">
        <v>21</v>
      </c>
      <c r="N165" s="265" t="s">
        <v>47</v>
      </c>
      <c r="O165" s="45"/>
      <c r="P165" s="228">
        <f>O165*H165</f>
        <v>0</v>
      </c>
      <c r="Q165" s="228">
        <v>0.00018000000000000001</v>
      </c>
      <c r="R165" s="228">
        <f>Q165*H165</f>
        <v>0.00216</v>
      </c>
      <c r="S165" s="228">
        <v>0</v>
      </c>
      <c r="T165" s="229">
        <f>S165*H165</f>
        <v>0</v>
      </c>
      <c r="AR165" s="22" t="s">
        <v>240</v>
      </c>
      <c r="AT165" s="22" t="s">
        <v>237</v>
      </c>
      <c r="AU165" s="22" t="s">
        <v>86</v>
      </c>
      <c r="AY165" s="22" t="s">
        <v>131</v>
      </c>
      <c r="BE165" s="230">
        <f>IF(N165="základní",J165,0)</f>
        <v>0</v>
      </c>
      <c r="BF165" s="230">
        <f>IF(N165="snížená",J165,0)</f>
        <v>0</v>
      </c>
      <c r="BG165" s="230">
        <f>IF(N165="zákl. přenesená",J165,0)</f>
        <v>0</v>
      </c>
      <c r="BH165" s="230">
        <f>IF(N165="sníž. přenesená",J165,0)</f>
        <v>0</v>
      </c>
      <c r="BI165" s="230">
        <f>IF(N165="nulová",J165,0)</f>
        <v>0</v>
      </c>
      <c r="BJ165" s="22" t="s">
        <v>84</v>
      </c>
      <c r="BK165" s="230">
        <f>ROUND(I165*H165,2)</f>
        <v>0</v>
      </c>
      <c r="BL165" s="22" t="s">
        <v>208</v>
      </c>
      <c r="BM165" s="22" t="s">
        <v>314</v>
      </c>
    </row>
    <row r="166" s="11" customFormat="1">
      <c r="B166" s="231"/>
      <c r="C166" s="232"/>
      <c r="D166" s="233" t="s">
        <v>141</v>
      </c>
      <c r="E166" s="234" t="s">
        <v>21</v>
      </c>
      <c r="F166" s="235" t="s">
        <v>302</v>
      </c>
      <c r="G166" s="232"/>
      <c r="H166" s="236">
        <v>12</v>
      </c>
      <c r="I166" s="237"/>
      <c r="J166" s="232"/>
      <c r="K166" s="232"/>
      <c r="L166" s="238"/>
      <c r="M166" s="239"/>
      <c r="N166" s="240"/>
      <c r="O166" s="240"/>
      <c r="P166" s="240"/>
      <c r="Q166" s="240"/>
      <c r="R166" s="240"/>
      <c r="S166" s="240"/>
      <c r="T166" s="241"/>
      <c r="AT166" s="242" t="s">
        <v>141</v>
      </c>
      <c r="AU166" s="242" t="s">
        <v>86</v>
      </c>
      <c r="AV166" s="11" t="s">
        <v>86</v>
      </c>
      <c r="AW166" s="11" t="s">
        <v>39</v>
      </c>
      <c r="AX166" s="11" t="s">
        <v>76</v>
      </c>
      <c r="AY166" s="242" t="s">
        <v>131</v>
      </c>
    </row>
    <row r="167" s="12" customFormat="1">
      <c r="B167" s="243"/>
      <c r="C167" s="244"/>
      <c r="D167" s="233" t="s">
        <v>141</v>
      </c>
      <c r="E167" s="245" t="s">
        <v>21</v>
      </c>
      <c r="F167" s="246" t="s">
        <v>143</v>
      </c>
      <c r="G167" s="244"/>
      <c r="H167" s="247">
        <v>12</v>
      </c>
      <c r="I167" s="248"/>
      <c r="J167" s="244"/>
      <c r="K167" s="244"/>
      <c r="L167" s="249"/>
      <c r="M167" s="250"/>
      <c r="N167" s="251"/>
      <c r="O167" s="251"/>
      <c r="P167" s="251"/>
      <c r="Q167" s="251"/>
      <c r="R167" s="251"/>
      <c r="S167" s="251"/>
      <c r="T167" s="252"/>
      <c r="AT167" s="253" t="s">
        <v>141</v>
      </c>
      <c r="AU167" s="253" t="s">
        <v>86</v>
      </c>
      <c r="AV167" s="12" t="s">
        <v>139</v>
      </c>
      <c r="AW167" s="12" t="s">
        <v>39</v>
      </c>
      <c r="AX167" s="12" t="s">
        <v>84</v>
      </c>
      <c r="AY167" s="253" t="s">
        <v>131</v>
      </c>
    </row>
    <row r="168" s="1" customFormat="1" ht="16.5" customHeight="1">
      <c r="B168" s="44"/>
      <c r="C168" s="219" t="s">
        <v>315</v>
      </c>
      <c r="D168" s="219" t="s">
        <v>134</v>
      </c>
      <c r="E168" s="220" t="s">
        <v>316</v>
      </c>
      <c r="F168" s="221" t="s">
        <v>317</v>
      </c>
      <c r="G168" s="222" t="s">
        <v>157</v>
      </c>
      <c r="H168" s="223">
        <v>10</v>
      </c>
      <c r="I168" s="224"/>
      <c r="J168" s="225">
        <f>ROUND(I168*H168,2)</f>
        <v>0</v>
      </c>
      <c r="K168" s="221" t="s">
        <v>138</v>
      </c>
      <c r="L168" s="70"/>
      <c r="M168" s="226" t="s">
        <v>21</v>
      </c>
      <c r="N168" s="227" t="s">
        <v>47</v>
      </c>
      <c r="O168" s="45"/>
      <c r="P168" s="228">
        <f>O168*H168</f>
        <v>0</v>
      </c>
      <c r="Q168" s="228">
        <v>0</v>
      </c>
      <c r="R168" s="228">
        <f>Q168*H168</f>
        <v>0</v>
      </c>
      <c r="S168" s="228">
        <v>0</v>
      </c>
      <c r="T168" s="229">
        <f>S168*H168</f>
        <v>0</v>
      </c>
      <c r="AR168" s="22" t="s">
        <v>208</v>
      </c>
      <c r="AT168" s="22" t="s">
        <v>134</v>
      </c>
      <c r="AU168" s="22" t="s">
        <v>86</v>
      </c>
      <c r="AY168" s="22" t="s">
        <v>131</v>
      </c>
      <c r="BE168" s="230">
        <f>IF(N168="základní",J168,0)</f>
        <v>0</v>
      </c>
      <c r="BF168" s="230">
        <f>IF(N168="snížená",J168,0)</f>
        <v>0</v>
      </c>
      <c r="BG168" s="230">
        <f>IF(N168="zákl. přenesená",J168,0)</f>
        <v>0</v>
      </c>
      <c r="BH168" s="230">
        <f>IF(N168="sníž. přenesená",J168,0)</f>
        <v>0</v>
      </c>
      <c r="BI168" s="230">
        <f>IF(N168="nulová",J168,0)</f>
        <v>0</v>
      </c>
      <c r="BJ168" s="22" t="s">
        <v>84</v>
      </c>
      <c r="BK168" s="230">
        <f>ROUND(I168*H168,2)</f>
        <v>0</v>
      </c>
      <c r="BL168" s="22" t="s">
        <v>208</v>
      </c>
      <c r="BM168" s="22" t="s">
        <v>318</v>
      </c>
    </row>
    <row r="169" s="1" customFormat="1">
      <c r="B169" s="44"/>
      <c r="C169" s="72"/>
      <c r="D169" s="233" t="s">
        <v>153</v>
      </c>
      <c r="E169" s="72"/>
      <c r="F169" s="254" t="s">
        <v>299</v>
      </c>
      <c r="G169" s="72"/>
      <c r="H169" s="72"/>
      <c r="I169" s="189"/>
      <c r="J169" s="72"/>
      <c r="K169" s="72"/>
      <c r="L169" s="70"/>
      <c r="M169" s="255"/>
      <c r="N169" s="45"/>
      <c r="O169" s="45"/>
      <c r="P169" s="45"/>
      <c r="Q169" s="45"/>
      <c r="R169" s="45"/>
      <c r="S169" s="45"/>
      <c r="T169" s="93"/>
      <c r="AT169" s="22" t="s">
        <v>153</v>
      </c>
      <c r="AU169" s="22" t="s">
        <v>86</v>
      </c>
    </row>
    <row r="170" s="11" customFormat="1">
      <c r="B170" s="231"/>
      <c r="C170" s="232"/>
      <c r="D170" s="233" t="s">
        <v>141</v>
      </c>
      <c r="E170" s="234" t="s">
        <v>21</v>
      </c>
      <c r="F170" s="235" t="s">
        <v>319</v>
      </c>
      <c r="G170" s="232"/>
      <c r="H170" s="236">
        <v>10</v>
      </c>
      <c r="I170" s="237"/>
      <c r="J170" s="232"/>
      <c r="K170" s="232"/>
      <c r="L170" s="238"/>
      <c r="M170" s="239"/>
      <c r="N170" s="240"/>
      <c r="O170" s="240"/>
      <c r="P170" s="240"/>
      <c r="Q170" s="240"/>
      <c r="R170" s="240"/>
      <c r="S170" s="240"/>
      <c r="T170" s="241"/>
      <c r="AT170" s="242" t="s">
        <v>141</v>
      </c>
      <c r="AU170" s="242" t="s">
        <v>86</v>
      </c>
      <c r="AV170" s="11" t="s">
        <v>86</v>
      </c>
      <c r="AW170" s="11" t="s">
        <v>39</v>
      </c>
      <c r="AX170" s="11" t="s">
        <v>76</v>
      </c>
      <c r="AY170" s="242" t="s">
        <v>131</v>
      </c>
    </row>
    <row r="171" s="12" customFormat="1">
      <c r="B171" s="243"/>
      <c r="C171" s="244"/>
      <c r="D171" s="233" t="s">
        <v>141</v>
      </c>
      <c r="E171" s="245" t="s">
        <v>21</v>
      </c>
      <c r="F171" s="246" t="s">
        <v>143</v>
      </c>
      <c r="G171" s="244"/>
      <c r="H171" s="247">
        <v>10</v>
      </c>
      <c r="I171" s="248"/>
      <c r="J171" s="244"/>
      <c r="K171" s="244"/>
      <c r="L171" s="249"/>
      <c r="M171" s="250"/>
      <c r="N171" s="251"/>
      <c r="O171" s="251"/>
      <c r="P171" s="251"/>
      <c r="Q171" s="251"/>
      <c r="R171" s="251"/>
      <c r="S171" s="251"/>
      <c r="T171" s="252"/>
      <c r="AT171" s="253" t="s">
        <v>141</v>
      </c>
      <c r="AU171" s="253" t="s">
        <v>86</v>
      </c>
      <c r="AV171" s="12" t="s">
        <v>139</v>
      </c>
      <c r="AW171" s="12" t="s">
        <v>39</v>
      </c>
      <c r="AX171" s="12" t="s">
        <v>84</v>
      </c>
      <c r="AY171" s="253" t="s">
        <v>131</v>
      </c>
    </row>
    <row r="172" s="1" customFormat="1" ht="16.5" customHeight="1">
      <c r="B172" s="44"/>
      <c r="C172" s="256" t="s">
        <v>320</v>
      </c>
      <c r="D172" s="256" t="s">
        <v>237</v>
      </c>
      <c r="E172" s="257" t="s">
        <v>321</v>
      </c>
      <c r="F172" s="258" t="s">
        <v>322</v>
      </c>
      <c r="G172" s="259" t="s">
        <v>157</v>
      </c>
      <c r="H172" s="260">
        <v>10</v>
      </c>
      <c r="I172" s="261"/>
      <c r="J172" s="262">
        <f>ROUND(I172*H172,2)</f>
        <v>0</v>
      </c>
      <c r="K172" s="258" t="s">
        <v>21</v>
      </c>
      <c r="L172" s="263"/>
      <c r="M172" s="264" t="s">
        <v>21</v>
      </c>
      <c r="N172" s="265" t="s">
        <v>47</v>
      </c>
      <c r="O172" s="45"/>
      <c r="P172" s="228">
        <f>O172*H172</f>
        <v>0</v>
      </c>
      <c r="Q172" s="228">
        <v>0.00018000000000000001</v>
      </c>
      <c r="R172" s="228">
        <f>Q172*H172</f>
        <v>0.0018000000000000002</v>
      </c>
      <c r="S172" s="228">
        <v>0</v>
      </c>
      <c r="T172" s="229">
        <f>S172*H172</f>
        <v>0</v>
      </c>
      <c r="AR172" s="22" t="s">
        <v>240</v>
      </c>
      <c r="AT172" s="22" t="s">
        <v>237</v>
      </c>
      <c r="AU172" s="22" t="s">
        <v>86</v>
      </c>
      <c r="AY172" s="22" t="s">
        <v>131</v>
      </c>
      <c r="BE172" s="230">
        <f>IF(N172="základní",J172,0)</f>
        <v>0</v>
      </c>
      <c r="BF172" s="230">
        <f>IF(N172="snížená",J172,0)</f>
        <v>0</v>
      </c>
      <c r="BG172" s="230">
        <f>IF(N172="zákl. přenesená",J172,0)</f>
        <v>0</v>
      </c>
      <c r="BH172" s="230">
        <f>IF(N172="sníž. přenesená",J172,0)</f>
        <v>0</v>
      </c>
      <c r="BI172" s="230">
        <f>IF(N172="nulová",J172,0)</f>
        <v>0</v>
      </c>
      <c r="BJ172" s="22" t="s">
        <v>84</v>
      </c>
      <c r="BK172" s="230">
        <f>ROUND(I172*H172,2)</f>
        <v>0</v>
      </c>
      <c r="BL172" s="22" t="s">
        <v>208</v>
      </c>
      <c r="BM172" s="22" t="s">
        <v>323</v>
      </c>
    </row>
    <row r="173" s="1" customFormat="1" ht="38.25" customHeight="1">
      <c r="B173" s="44"/>
      <c r="C173" s="219" t="s">
        <v>324</v>
      </c>
      <c r="D173" s="219" t="s">
        <v>134</v>
      </c>
      <c r="E173" s="220" t="s">
        <v>325</v>
      </c>
      <c r="F173" s="221" t="s">
        <v>326</v>
      </c>
      <c r="G173" s="222" t="s">
        <v>172</v>
      </c>
      <c r="H173" s="223">
        <v>0.0089999999999999993</v>
      </c>
      <c r="I173" s="224"/>
      <c r="J173" s="225">
        <f>ROUND(I173*H173,2)</f>
        <v>0</v>
      </c>
      <c r="K173" s="221" t="s">
        <v>138</v>
      </c>
      <c r="L173" s="70"/>
      <c r="M173" s="226" t="s">
        <v>21</v>
      </c>
      <c r="N173" s="227" t="s">
        <v>47</v>
      </c>
      <c r="O173" s="45"/>
      <c r="P173" s="228">
        <f>O173*H173</f>
        <v>0</v>
      </c>
      <c r="Q173" s="228">
        <v>0</v>
      </c>
      <c r="R173" s="228">
        <f>Q173*H173</f>
        <v>0</v>
      </c>
      <c r="S173" s="228">
        <v>0</v>
      </c>
      <c r="T173" s="229">
        <f>S173*H173</f>
        <v>0</v>
      </c>
      <c r="AR173" s="22" t="s">
        <v>208</v>
      </c>
      <c r="AT173" s="22" t="s">
        <v>134</v>
      </c>
      <c r="AU173" s="22" t="s">
        <v>86</v>
      </c>
      <c r="AY173" s="22" t="s">
        <v>131</v>
      </c>
      <c r="BE173" s="230">
        <f>IF(N173="základní",J173,0)</f>
        <v>0</v>
      </c>
      <c r="BF173" s="230">
        <f>IF(N173="snížená",J173,0)</f>
        <v>0</v>
      </c>
      <c r="BG173" s="230">
        <f>IF(N173="zákl. přenesená",J173,0)</f>
        <v>0</v>
      </c>
      <c r="BH173" s="230">
        <f>IF(N173="sníž. přenesená",J173,0)</f>
        <v>0</v>
      </c>
      <c r="BI173" s="230">
        <f>IF(N173="nulová",J173,0)</f>
        <v>0</v>
      </c>
      <c r="BJ173" s="22" t="s">
        <v>84</v>
      </c>
      <c r="BK173" s="230">
        <f>ROUND(I173*H173,2)</f>
        <v>0</v>
      </c>
      <c r="BL173" s="22" t="s">
        <v>208</v>
      </c>
      <c r="BM173" s="22" t="s">
        <v>327</v>
      </c>
    </row>
    <row r="174" s="1" customFormat="1">
      <c r="B174" s="44"/>
      <c r="C174" s="72"/>
      <c r="D174" s="233" t="s">
        <v>153</v>
      </c>
      <c r="E174" s="72"/>
      <c r="F174" s="254" t="s">
        <v>328</v>
      </c>
      <c r="G174" s="72"/>
      <c r="H174" s="72"/>
      <c r="I174" s="189"/>
      <c r="J174" s="72"/>
      <c r="K174" s="72"/>
      <c r="L174" s="70"/>
      <c r="M174" s="255"/>
      <c r="N174" s="45"/>
      <c r="O174" s="45"/>
      <c r="P174" s="45"/>
      <c r="Q174" s="45"/>
      <c r="R174" s="45"/>
      <c r="S174" s="45"/>
      <c r="T174" s="93"/>
      <c r="AT174" s="22" t="s">
        <v>153</v>
      </c>
      <c r="AU174" s="22" t="s">
        <v>86</v>
      </c>
    </row>
    <row r="175" s="1" customFormat="1" ht="38.25" customHeight="1">
      <c r="B175" s="44"/>
      <c r="C175" s="219" t="s">
        <v>329</v>
      </c>
      <c r="D175" s="219" t="s">
        <v>134</v>
      </c>
      <c r="E175" s="220" t="s">
        <v>330</v>
      </c>
      <c r="F175" s="221" t="s">
        <v>331</v>
      </c>
      <c r="G175" s="222" t="s">
        <v>172</v>
      </c>
      <c r="H175" s="223">
        <v>0.0089999999999999993</v>
      </c>
      <c r="I175" s="224"/>
      <c r="J175" s="225">
        <f>ROUND(I175*H175,2)</f>
        <v>0</v>
      </c>
      <c r="K175" s="221" t="s">
        <v>138</v>
      </c>
      <c r="L175" s="70"/>
      <c r="M175" s="226" t="s">
        <v>21</v>
      </c>
      <c r="N175" s="227" t="s">
        <v>47</v>
      </c>
      <c r="O175" s="45"/>
      <c r="P175" s="228">
        <f>O175*H175</f>
        <v>0</v>
      </c>
      <c r="Q175" s="228">
        <v>0</v>
      </c>
      <c r="R175" s="228">
        <f>Q175*H175</f>
        <v>0</v>
      </c>
      <c r="S175" s="228">
        <v>0</v>
      </c>
      <c r="T175" s="229">
        <f>S175*H175</f>
        <v>0</v>
      </c>
      <c r="AR175" s="22" t="s">
        <v>208</v>
      </c>
      <c r="AT175" s="22" t="s">
        <v>134</v>
      </c>
      <c r="AU175" s="22" t="s">
        <v>86</v>
      </c>
      <c r="AY175" s="22" t="s">
        <v>131</v>
      </c>
      <c r="BE175" s="230">
        <f>IF(N175="základní",J175,0)</f>
        <v>0</v>
      </c>
      <c r="BF175" s="230">
        <f>IF(N175="snížená",J175,0)</f>
        <v>0</v>
      </c>
      <c r="BG175" s="230">
        <f>IF(N175="zákl. přenesená",J175,0)</f>
        <v>0</v>
      </c>
      <c r="BH175" s="230">
        <f>IF(N175="sníž. přenesená",J175,0)</f>
        <v>0</v>
      </c>
      <c r="BI175" s="230">
        <f>IF(N175="nulová",J175,0)</f>
        <v>0</v>
      </c>
      <c r="BJ175" s="22" t="s">
        <v>84</v>
      </c>
      <c r="BK175" s="230">
        <f>ROUND(I175*H175,2)</f>
        <v>0</v>
      </c>
      <c r="BL175" s="22" t="s">
        <v>208</v>
      </c>
      <c r="BM175" s="22" t="s">
        <v>332</v>
      </c>
    </row>
    <row r="176" s="1" customFormat="1">
      <c r="B176" s="44"/>
      <c r="C176" s="72"/>
      <c r="D176" s="233" t="s">
        <v>153</v>
      </c>
      <c r="E176" s="72"/>
      <c r="F176" s="254" t="s">
        <v>328</v>
      </c>
      <c r="G176" s="72"/>
      <c r="H176" s="72"/>
      <c r="I176" s="189"/>
      <c r="J176" s="72"/>
      <c r="K176" s="72"/>
      <c r="L176" s="70"/>
      <c r="M176" s="255"/>
      <c r="N176" s="45"/>
      <c r="O176" s="45"/>
      <c r="P176" s="45"/>
      <c r="Q176" s="45"/>
      <c r="R176" s="45"/>
      <c r="S176" s="45"/>
      <c r="T176" s="93"/>
      <c r="AT176" s="22" t="s">
        <v>153</v>
      </c>
      <c r="AU176" s="22" t="s">
        <v>86</v>
      </c>
    </row>
    <row r="177" s="10" customFormat="1" ht="29.88" customHeight="1">
      <c r="B177" s="203"/>
      <c r="C177" s="204"/>
      <c r="D177" s="205" t="s">
        <v>75</v>
      </c>
      <c r="E177" s="217" t="s">
        <v>333</v>
      </c>
      <c r="F177" s="217" t="s">
        <v>334</v>
      </c>
      <c r="G177" s="204"/>
      <c r="H177" s="204"/>
      <c r="I177" s="207"/>
      <c r="J177" s="218">
        <f>BK177</f>
        <v>0</v>
      </c>
      <c r="K177" s="204"/>
      <c r="L177" s="209"/>
      <c r="M177" s="210"/>
      <c r="N177" s="211"/>
      <c r="O177" s="211"/>
      <c r="P177" s="212">
        <f>SUM(P178:P179)</f>
        <v>0</v>
      </c>
      <c r="Q177" s="211"/>
      <c r="R177" s="212">
        <f>SUM(R178:R179)</f>
        <v>0</v>
      </c>
      <c r="S177" s="211"/>
      <c r="T177" s="213">
        <f>SUM(T178:T179)</f>
        <v>0.14420249999999998</v>
      </c>
      <c r="AR177" s="214" t="s">
        <v>86</v>
      </c>
      <c r="AT177" s="215" t="s">
        <v>75</v>
      </c>
      <c r="AU177" s="215" t="s">
        <v>84</v>
      </c>
      <c r="AY177" s="214" t="s">
        <v>131</v>
      </c>
      <c r="BK177" s="216">
        <f>SUM(BK178:BK179)</f>
        <v>0</v>
      </c>
    </row>
    <row r="178" s="1" customFormat="1" ht="16.5" customHeight="1">
      <c r="B178" s="44"/>
      <c r="C178" s="219" t="s">
        <v>335</v>
      </c>
      <c r="D178" s="219" t="s">
        <v>134</v>
      </c>
      <c r="E178" s="220" t="s">
        <v>336</v>
      </c>
      <c r="F178" s="221" t="s">
        <v>337</v>
      </c>
      <c r="G178" s="222" t="s">
        <v>137</v>
      </c>
      <c r="H178" s="223">
        <v>5.8499999999999996</v>
      </c>
      <c r="I178" s="224"/>
      <c r="J178" s="225">
        <f>ROUND(I178*H178,2)</f>
        <v>0</v>
      </c>
      <c r="K178" s="221" t="s">
        <v>138</v>
      </c>
      <c r="L178" s="70"/>
      <c r="M178" s="226" t="s">
        <v>21</v>
      </c>
      <c r="N178" s="227" t="s">
        <v>47</v>
      </c>
      <c r="O178" s="45"/>
      <c r="P178" s="228">
        <f>O178*H178</f>
        <v>0</v>
      </c>
      <c r="Q178" s="228">
        <v>0</v>
      </c>
      <c r="R178" s="228">
        <f>Q178*H178</f>
        <v>0</v>
      </c>
      <c r="S178" s="228">
        <v>0.024649999999999998</v>
      </c>
      <c r="T178" s="229">
        <f>S178*H178</f>
        <v>0.14420249999999998</v>
      </c>
      <c r="AR178" s="22" t="s">
        <v>208</v>
      </c>
      <c r="AT178" s="22" t="s">
        <v>134</v>
      </c>
      <c r="AU178" s="22" t="s">
        <v>86</v>
      </c>
      <c r="AY178" s="22" t="s">
        <v>131</v>
      </c>
      <c r="BE178" s="230">
        <f>IF(N178="základní",J178,0)</f>
        <v>0</v>
      </c>
      <c r="BF178" s="230">
        <f>IF(N178="snížená",J178,0)</f>
        <v>0</v>
      </c>
      <c r="BG178" s="230">
        <f>IF(N178="zákl. přenesená",J178,0)</f>
        <v>0</v>
      </c>
      <c r="BH178" s="230">
        <f>IF(N178="sníž. přenesená",J178,0)</f>
        <v>0</v>
      </c>
      <c r="BI178" s="230">
        <f>IF(N178="nulová",J178,0)</f>
        <v>0</v>
      </c>
      <c r="BJ178" s="22" t="s">
        <v>84</v>
      </c>
      <c r="BK178" s="230">
        <f>ROUND(I178*H178,2)</f>
        <v>0</v>
      </c>
      <c r="BL178" s="22" t="s">
        <v>208</v>
      </c>
      <c r="BM178" s="22" t="s">
        <v>338</v>
      </c>
    </row>
    <row r="179" s="1" customFormat="1">
      <c r="B179" s="44"/>
      <c r="C179" s="72"/>
      <c r="D179" s="233" t="s">
        <v>153</v>
      </c>
      <c r="E179" s="72"/>
      <c r="F179" s="254" t="s">
        <v>339</v>
      </c>
      <c r="G179" s="72"/>
      <c r="H179" s="72"/>
      <c r="I179" s="189"/>
      <c r="J179" s="72"/>
      <c r="K179" s="72"/>
      <c r="L179" s="70"/>
      <c r="M179" s="255"/>
      <c r="N179" s="45"/>
      <c r="O179" s="45"/>
      <c r="P179" s="45"/>
      <c r="Q179" s="45"/>
      <c r="R179" s="45"/>
      <c r="S179" s="45"/>
      <c r="T179" s="93"/>
      <c r="AT179" s="22" t="s">
        <v>153</v>
      </c>
      <c r="AU179" s="22" t="s">
        <v>86</v>
      </c>
    </row>
    <row r="180" s="10" customFormat="1" ht="29.88" customHeight="1">
      <c r="B180" s="203"/>
      <c r="C180" s="204"/>
      <c r="D180" s="205" t="s">
        <v>75</v>
      </c>
      <c r="E180" s="217" t="s">
        <v>340</v>
      </c>
      <c r="F180" s="217" t="s">
        <v>341</v>
      </c>
      <c r="G180" s="204"/>
      <c r="H180" s="204"/>
      <c r="I180" s="207"/>
      <c r="J180" s="218">
        <f>BK180</f>
        <v>0</v>
      </c>
      <c r="K180" s="204"/>
      <c r="L180" s="209"/>
      <c r="M180" s="210"/>
      <c r="N180" s="211"/>
      <c r="O180" s="211"/>
      <c r="P180" s="212">
        <f>SUM(P181:P183)</f>
        <v>0</v>
      </c>
      <c r="Q180" s="211"/>
      <c r="R180" s="212">
        <f>SUM(R181:R183)</f>
        <v>0</v>
      </c>
      <c r="S180" s="211"/>
      <c r="T180" s="213">
        <f>SUM(T181:T183)</f>
        <v>0.14624999999999999</v>
      </c>
      <c r="AR180" s="214" t="s">
        <v>86</v>
      </c>
      <c r="AT180" s="215" t="s">
        <v>75</v>
      </c>
      <c r="AU180" s="215" t="s">
        <v>84</v>
      </c>
      <c r="AY180" s="214" t="s">
        <v>131</v>
      </c>
      <c r="BK180" s="216">
        <f>SUM(BK181:BK183)</f>
        <v>0</v>
      </c>
    </row>
    <row r="181" s="1" customFormat="1" ht="25.5" customHeight="1">
      <c r="B181" s="44"/>
      <c r="C181" s="219" t="s">
        <v>342</v>
      </c>
      <c r="D181" s="219" t="s">
        <v>134</v>
      </c>
      <c r="E181" s="220" t="s">
        <v>343</v>
      </c>
      <c r="F181" s="221" t="s">
        <v>344</v>
      </c>
      <c r="G181" s="222" t="s">
        <v>137</v>
      </c>
      <c r="H181" s="223">
        <v>5.8499999999999996</v>
      </c>
      <c r="I181" s="224"/>
      <c r="J181" s="225">
        <f>ROUND(I181*H181,2)</f>
        <v>0</v>
      </c>
      <c r="K181" s="221" t="s">
        <v>138</v>
      </c>
      <c r="L181" s="70"/>
      <c r="M181" s="226" t="s">
        <v>21</v>
      </c>
      <c r="N181" s="227" t="s">
        <v>47</v>
      </c>
      <c r="O181" s="45"/>
      <c r="P181" s="228">
        <f>O181*H181</f>
        <v>0</v>
      </c>
      <c r="Q181" s="228">
        <v>0</v>
      </c>
      <c r="R181" s="228">
        <f>Q181*H181</f>
        <v>0</v>
      </c>
      <c r="S181" s="228">
        <v>0.025000000000000001</v>
      </c>
      <c r="T181" s="229">
        <f>S181*H181</f>
        <v>0.14624999999999999</v>
      </c>
      <c r="AR181" s="22" t="s">
        <v>208</v>
      </c>
      <c r="AT181" s="22" t="s">
        <v>134</v>
      </c>
      <c r="AU181" s="22" t="s">
        <v>86</v>
      </c>
      <c r="AY181" s="22" t="s">
        <v>131</v>
      </c>
      <c r="BE181" s="230">
        <f>IF(N181="základní",J181,0)</f>
        <v>0</v>
      </c>
      <c r="BF181" s="230">
        <f>IF(N181="snížená",J181,0)</f>
        <v>0</v>
      </c>
      <c r="BG181" s="230">
        <f>IF(N181="zákl. přenesená",J181,0)</f>
        <v>0</v>
      </c>
      <c r="BH181" s="230">
        <f>IF(N181="sníž. přenesená",J181,0)</f>
        <v>0</v>
      </c>
      <c r="BI181" s="230">
        <f>IF(N181="nulová",J181,0)</f>
        <v>0</v>
      </c>
      <c r="BJ181" s="22" t="s">
        <v>84</v>
      </c>
      <c r="BK181" s="230">
        <f>ROUND(I181*H181,2)</f>
        <v>0</v>
      </c>
      <c r="BL181" s="22" t="s">
        <v>208</v>
      </c>
      <c r="BM181" s="22" t="s">
        <v>345</v>
      </c>
    </row>
    <row r="182" s="11" customFormat="1">
      <c r="B182" s="231"/>
      <c r="C182" s="232"/>
      <c r="D182" s="233" t="s">
        <v>141</v>
      </c>
      <c r="E182" s="234" t="s">
        <v>21</v>
      </c>
      <c r="F182" s="235" t="s">
        <v>346</v>
      </c>
      <c r="G182" s="232"/>
      <c r="H182" s="236">
        <v>5.8499999999999996</v>
      </c>
      <c r="I182" s="237"/>
      <c r="J182" s="232"/>
      <c r="K182" s="232"/>
      <c r="L182" s="238"/>
      <c r="M182" s="239"/>
      <c r="N182" s="240"/>
      <c r="O182" s="240"/>
      <c r="P182" s="240"/>
      <c r="Q182" s="240"/>
      <c r="R182" s="240"/>
      <c r="S182" s="240"/>
      <c r="T182" s="241"/>
      <c r="AT182" s="242" t="s">
        <v>141</v>
      </c>
      <c r="AU182" s="242" t="s">
        <v>86</v>
      </c>
      <c r="AV182" s="11" t="s">
        <v>86</v>
      </c>
      <c r="AW182" s="11" t="s">
        <v>39</v>
      </c>
      <c r="AX182" s="11" t="s">
        <v>76</v>
      </c>
      <c r="AY182" s="242" t="s">
        <v>131</v>
      </c>
    </row>
    <row r="183" s="12" customFormat="1">
      <c r="B183" s="243"/>
      <c r="C183" s="244"/>
      <c r="D183" s="233" t="s">
        <v>141</v>
      </c>
      <c r="E183" s="245" t="s">
        <v>21</v>
      </c>
      <c r="F183" s="246" t="s">
        <v>143</v>
      </c>
      <c r="G183" s="244"/>
      <c r="H183" s="247">
        <v>5.8499999999999996</v>
      </c>
      <c r="I183" s="248"/>
      <c r="J183" s="244"/>
      <c r="K183" s="244"/>
      <c r="L183" s="249"/>
      <c r="M183" s="250"/>
      <c r="N183" s="251"/>
      <c r="O183" s="251"/>
      <c r="P183" s="251"/>
      <c r="Q183" s="251"/>
      <c r="R183" s="251"/>
      <c r="S183" s="251"/>
      <c r="T183" s="252"/>
      <c r="AT183" s="253" t="s">
        <v>141</v>
      </c>
      <c r="AU183" s="253" t="s">
        <v>86</v>
      </c>
      <c r="AV183" s="12" t="s">
        <v>139</v>
      </c>
      <c r="AW183" s="12" t="s">
        <v>39</v>
      </c>
      <c r="AX183" s="12" t="s">
        <v>84</v>
      </c>
      <c r="AY183" s="253" t="s">
        <v>131</v>
      </c>
    </row>
    <row r="184" s="10" customFormat="1" ht="29.88" customHeight="1">
      <c r="B184" s="203"/>
      <c r="C184" s="204"/>
      <c r="D184" s="205" t="s">
        <v>75</v>
      </c>
      <c r="E184" s="217" t="s">
        <v>347</v>
      </c>
      <c r="F184" s="217" t="s">
        <v>348</v>
      </c>
      <c r="G184" s="204"/>
      <c r="H184" s="204"/>
      <c r="I184" s="207"/>
      <c r="J184" s="218">
        <f>BK184</f>
        <v>0</v>
      </c>
      <c r="K184" s="204"/>
      <c r="L184" s="209"/>
      <c r="M184" s="210"/>
      <c r="N184" s="211"/>
      <c r="O184" s="211"/>
      <c r="P184" s="212">
        <f>SUM(P185:P200)</f>
        <v>0</v>
      </c>
      <c r="Q184" s="211"/>
      <c r="R184" s="212">
        <f>SUM(R185:R200)</f>
        <v>0.21708750000000004</v>
      </c>
      <c r="S184" s="211"/>
      <c r="T184" s="213">
        <f>SUM(T185:T200)</f>
        <v>0.038967000000000002</v>
      </c>
      <c r="AR184" s="214" t="s">
        <v>86</v>
      </c>
      <c r="AT184" s="215" t="s">
        <v>75</v>
      </c>
      <c r="AU184" s="215" t="s">
        <v>84</v>
      </c>
      <c r="AY184" s="214" t="s">
        <v>131</v>
      </c>
      <c r="BK184" s="216">
        <f>SUM(BK185:BK200)</f>
        <v>0</v>
      </c>
    </row>
    <row r="185" s="1" customFormat="1" ht="16.5" customHeight="1">
      <c r="B185" s="44"/>
      <c r="C185" s="219" t="s">
        <v>349</v>
      </c>
      <c r="D185" s="219" t="s">
        <v>134</v>
      </c>
      <c r="E185" s="220" t="s">
        <v>350</v>
      </c>
      <c r="F185" s="221" t="s">
        <v>351</v>
      </c>
      <c r="G185" s="222" t="s">
        <v>137</v>
      </c>
      <c r="H185" s="223">
        <v>125.7</v>
      </c>
      <c r="I185" s="224"/>
      <c r="J185" s="225">
        <f>ROUND(I185*H185,2)</f>
        <v>0</v>
      </c>
      <c r="K185" s="221" t="s">
        <v>138</v>
      </c>
      <c r="L185" s="70"/>
      <c r="M185" s="226" t="s">
        <v>21</v>
      </c>
      <c r="N185" s="227" t="s">
        <v>47</v>
      </c>
      <c r="O185" s="45"/>
      <c r="P185" s="228">
        <f>O185*H185</f>
        <v>0</v>
      </c>
      <c r="Q185" s="228">
        <v>0.001</v>
      </c>
      <c r="R185" s="228">
        <f>Q185*H185</f>
        <v>0.12570000000000001</v>
      </c>
      <c r="S185" s="228">
        <v>0.00031</v>
      </c>
      <c r="T185" s="229">
        <f>S185*H185</f>
        <v>0.038967000000000002</v>
      </c>
      <c r="AR185" s="22" t="s">
        <v>208</v>
      </c>
      <c r="AT185" s="22" t="s">
        <v>134</v>
      </c>
      <c r="AU185" s="22" t="s">
        <v>86</v>
      </c>
      <c r="AY185" s="22" t="s">
        <v>131</v>
      </c>
      <c r="BE185" s="230">
        <f>IF(N185="základní",J185,0)</f>
        <v>0</v>
      </c>
      <c r="BF185" s="230">
        <f>IF(N185="snížená",J185,0)</f>
        <v>0</v>
      </c>
      <c r="BG185" s="230">
        <f>IF(N185="zákl. přenesená",J185,0)</f>
        <v>0</v>
      </c>
      <c r="BH185" s="230">
        <f>IF(N185="sníž. přenesená",J185,0)</f>
        <v>0</v>
      </c>
      <c r="BI185" s="230">
        <f>IF(N185="nulová",J185,0)</f>
        <v>0</v>
      </c>
      <c r="BJ185" s="22" t="s">
        <v>84</v>
      </c>
      <c r="BK185" s="230">
        <f>ROUND(I185*H185,2)</f>
        <v>0</v>
      </c>
      <c r="BL185" s="22" t="s">
        <v>208</v>
      </c>
      <c r="BM185" s="22" t="s">
        <v>352</v>
      </c>
    </row>
    <row r="186" s="1" customFormat="1">
      <c r="B186" s="44"/>
      <c r="C186" s="72"/>
      <c r="D186" s="233" t="s">
        <v>153</v>
      </c>
      <c r="E186" s="72"/>
      <c r="F186" s="254" t="s">
        <v>353</v>
      </c>
      <c r="G186" s="72"/>
      <c r="H186" s="72"/>
      <c r="I186" s="189"/>
      <c r="J186" s="72"/>
      <c r="K186" s="72"/>
      <c r="L186" s="70"/>
      <c r="M186" s="255"/>
      <c r="N186" s="45"/>
      <c r="O186" s="45"/>
      <c r="P186" s="45"/>
      <c r="Q186" s="45"/>
      <c r="R186" s="45"/>
      <c r="S186" s="45"/>
      <c r="T186" s="93"/>
      <c r="AT186" s="22" t="s">
        <v>153</v>
      </c>
      <c r="AU186" s="22" t="s">
        <v>86</v>
      </c>
    </row>
    <row r="187" s="11" customFormat="1">
      <c r="B187" s="231"/>
      <c r="C187" s="232"/>
      <c r="D187" s="233" t="s">
        <v>141</v>
      </c>
      <c r="E187" s="234" t="s">
        <v>21</v>
      </c>
      <c r="F187" s="235" t="s">
        <v>354</v>
      </c>
      <c r="G187" s="232"/>
      <c r="H187" s="236">
        <v>125.7</v>
      </c>
      <c r="I187" s="237"/>
      <c r="J187" s="232"/>
      <c r="K187" s="232"/>
      <c r="L187" s="238"/>
      <c r="M187" s="239"/>
      <c r="N187" s="240"/>
      <c r="O187" s="240"/>
      <c r="P187" s="240"/>
      <c r="Q187" s="240"/>
      <c r="R187" s="240"/>
      <c r="S187" s="240"/>
      <c r="T187" s="241"/>
      <c r="AT187" s="242" t="s">
        <v>141</v>
      </c>
      <c r="AU187" s="242" t="s">
        <v>86</v>
      </c>
      <c r="AV187" s="11" t="s">
        <v>86</v>
      </c>
      <c r="AW187" s="11" t="s">
        <v>39</v>
      </c>
      <c r="AX187" s="11" t="s">
        <v>76</v>
      </c>
      <c r="AY187" s="242" t="s">
        <v>131</v>
      </c>
    </row>
    <row r="188" s="12" customFormat="1">
      <c r="B188" s="243"/>
      <c r="C188" s="244"/>
      <c r="D188" s="233" t="s">
        <v>141</v>
      </c>
      <c r="E188" s="245" t="s">
        <v>21</v>
      </c>
      <c r="F188" s="246" t="s">
        <v>143</v>
      </c>
      <c r="G188" s="244"/>
      <c r="H188" s="247">
        <v>125.7</v>
      </c>
      <c r="I188" s="248"/>
      <c r="J188" s="244"/>
      <c r="K188" s="244"/>
      <c r="L188" s="249"/>
      <c r="M188" s="250"/>
      <c r="N188" s="251"/>
      <c r="O188" s="251"/>
      <c r="P188" s="251"/>
      <c r="Q188" s="251"/>
      <c r="R188" s="251"/>
      <c r="S188" s="251"/>
      <c r="T188" s="252"/>
      <c r="AT188" s="253" t="s">
        <v>141</v>
      </c>
      <c r="AU188" s="253" t="s">
        <v>86</v>
      </c>
      <c r="AV188" s="12" t="s">
        <v>139</v>
      </c>
      <c r="AW188" s="12" t="s">
        <v>39</v>
      </c>
      <c r="AX188" s="12" t="s">
        <v>84</v>
      </c>
      <c r="AY188" s="253" t="s">
        <v>131</v>
      </c>
    </row>
    <row r="189" s="1" customFormat="1" ht="25.5" customHeight="1">
      <c r="B189" s="44"/>
      <c r="C189" s="219" t="s">
        <v>355</v>
      </c>
      <c r="D189" s="219" t="s">
        <v>134</v>
      </c>
      <c r="E189" s="220" t="s">
        <v>356</v>
      </c>
      <c r="F189" s="221" t="s">
        <v>357</v>
      </c>
      <c r="G189" s="222" t="s">
        <v>214</v>
      </c>
      <c r="H189" s="223">
        <v>10</v>
      </c>
      <c r="I189" s="224"/>
      <c r="J189" s="225">
        <f>ROUND(I189*H189,2)</f>
        <v>0</v>
      </c>
      <c r="K189" s="221" t="s">
        <v>138</v>
      </c>
      <c r="L189" s="70"/>
      <c r="M189" s="226" t="s">
        <v>21</v>
      </c>
      <c r="N189" s="227" t="s">
        <v>47</v>
      </c>
      <c r="O189" s="45"/>
      <c r="P189" s="228">
        <f>O189*H189</f>
        <v>0</v>
      </c>
      <c r="Q189" s="228">
        <v>0.0011999999999999999</v>
      </c>
      <c r="R189" s="228">
        <f>Q189*H189</f>
        <v>0.011999999999999999</v>
      </c>
      <c r="S189" s="228">
        <v>0</v>
      </c>
      <c r="T189" s="229">
        <f>S189*H189</f>
        <v>0</v>
      </c>
      <c r="AR189" s="22" t="s">
        <v>208</v>
      </c>
      <c r="AT189" s="22" t="s">
        <v>134</v>
      </c>
      <c r="AU189" s="22" t="s">
        <v>86</v>
      </c>
      <c r="AY189" s="22" t="s">
        <v>131</v>
      </c>
      <c r="BE189" s="230">
        <f>IF(N189="základní",J189,0)</f>
        <v>0</v>
      </c>
      <c r="BF189" s="230">
        <f>IF(N189="snížená",J189,0)</f>
        <v>0</v>
      </c>
      <c r="BG189" s="230">
        <f>IF(N189="zákl. přenesená",J189,0)</f>
        <v>0</v>
      </c>
      <c r="BH189" s="230">
        <f>IF(N189="sníž. přenesená",J189,0)</f>
        <v>0</v>
      </c>
      <c r="BI189" s="230">
        <f>IF(N189="nulová",J189,0)</f>
        <v>0</v>
      </c>
      <c r="BJ189" s="22" t="s">
        <v>84</v>
      </c>
      <c r="BK189" s="230">
        <f>ROUND(I189*H189,2)</f>
        <v>0</v>
      </c>
      <c r="BL189" s="22" t="s">
        <v>208</v>
      </c>
      <c r="BM189" s="22" t="s">
        <v>358</v>
      </c>
    </row>
    <row r="190" s="1" customFormat="1" ht="25.5" customHeight="1">
      <c r="B190" s="44"/>
      <c r="C190" s="219" t="s">
        <v>359</v>
      </c>
      <c r="D190" s="219" t="s">
        <v>134</v>
      </c>
      <c r="E190" s="220" t="s">
        <v>360</v>
      </c>
      <c r="F190" s="221" t="s">
        <v>361</v>
      </c>
      <c r="G190" s="222" t="s">
        <v>137</v>
      </c>
      <c r="H190" s="223">
        <v>45</v>
      </c>
      <c r="I190" s="224"/>
      <c r="J190" s="225">
        <f>ROUND(I190*H190,2)</f>
        <v>0</v>
      </c>
      <c r="K190" s="221" t="s">
        <v>138</v>
      </c>
      <c r="L190" s="70"/>
      <c r="M190" s="226" t="s">
        <v>21</v>
      </c>
      <c r="N190" s="227" t="s">
        <v>47</v>
      </c>
      <c r="O190" s="45"/>
      <c r="P190" s="228">
        <f>O190*H190</f>
        <v>0</v>
      </c>
      <c r="Q190" s="228">
        <v>0</v>
      </c>
      <c r="R190" s="228">
        <f>Q190*H190</f>
        <v>0</v>
      </c>
      <c r="S190" s="228">
        <v>0</v>
      </c>
      <c r="T190" s="229">
        <f>S190*H190</f>
        <v>0</v>
      </c>
      <c r="AR190" s="22" t="s">
        <v>208</v>
      </c>
      <c r="AT190" s="22" t="s">
        <v>134</v>
      </c>
      <c r="AU190" s="22" t="s">
        <v>86</v>
      </c>
      <c r="AY190" s="22" t="s">
        <v>131</v>
      </c>
      <c r="BE190" s="230">
        <f>IF(N190="základní",J190,0)</f>
        <v>0</v>
      </c>
      <c r="BF190" s="230">
        <f>IF(N190="snížená",J190,0)</f>
        <v>0</v>
      </c>
      <c r="BG190" s="230">
        <f>IF(N190="zákl. přenesená",J190,0)</f>
        <v>0</v>
      </c>
      <c r="BH190" s="230">
        <f>IF(N190="sníž. přenesená",J190,0)</f>
        <v>0</v>
      </c>
      <c r="BI190" s="230">
        <f>IF(N190="nulová",J190,0)</f>
        <v>0</v>
      </c>
      <c r="BJ190" s="22" t="s">
        <v>84</v>
      </c>
      <c r="BK190" s="230">
        <f>ROUND(I190*H190,2)</f>
        <v>0</v>
      </c>
      <c r="BL190" s="22" t="s">
        <v>208</v>
      </c>
      <c r="BM190" s="22" t="s">
        <v>362</v>
      </c>
    </row>
    <row r="191" s="1" customFormat="1">
      <c r="B191" s="44"/>
      <c r="C191" s="72"/>
      <c r="D191" s="233" t="s">
        <v>153</v>
      </c>
      <c r="E191" s="72"/>
      <c r="F191" s="254" t="s">
        <v>363</v>
      </c>
      <c r="G191" s="72"/>
      <c r="H191" s="72"/>
      <c r="I191" s="189"/>
      <c r="J191" s="72"/>
      <c r="K191" s="72"/>
      <c r="L191" s="70"/>
      <c r="M191" s="255"/>
      <c r="N191" s="45"/>
      <c r="O191" s="45"/>
      <c r="P191" s="45"/>
      <c r="Q191" s="45"/>
      <c r="R191" s="45"/>
      <c r="S191" s="45"/>
      <c r="T191" s="93"/>
      <c r="AT191" s="22" t="s">
        <v>153</v>
      </c>
      <c r="AU191" s="22" t="s">
        <v>86</v>
      </c>
    </row>
    <row r="192" s="1" customFormat="1" ht="16.5" customHeight="1">
      <c r="B192" s="44"/>
      <c r="C192" s="256" t="s">
        <v>364</v>
      </c>
      <c r="D192" s="256" t="s">
        <v>237</v>
      </c>
      <c r="E192" s="257" t="s">
        <v>365</v>
      </c>
      <c r="F192" s="258" t="s">
        <v>366</v>
      </c>
      <c r="G192" s="259" t="s">
        <v>137</v>
      </c>
      <c r="H192" s="260">
        <v>47.25</v>
      </c>
      <c r="I192" s="261"/>
      <c r="J192" s="262">
        <f>ROUND(I192*H192,2)</f>
        <v>0</v>
      </c>
      <c r="K192" s="258" t="s">
        <v>138</v>
      </c>
      <c r="L192" s="263"/>
      <c r="M192" s="264" t="s">
        <v>21</v>
      </c>
      <c r="N192" s="265" t="s">
        <v>47</v>
      </c>
      <c r="O192" s="45"/>
      <c r="P192" s="228">
        <f>O192*H192</f>
        <v>0</v>
      </c>
      <c r="Q192" s="228">
        <v>0.00035</v>
      </c>
      <c r="R192" s="228">
        <f>Q192*H192</f>
        <v>0.0165375</v>
      </c>
      <c r="S192" s="228">
        <v>0</v>
      </c>
      <c r="T192" s="229">
        <f>S192*H192</f>
        <v>0</v>
      </c>
      <c r="AR192" s="22" t="s">
        <v>240</v>
      </c>
      <c r="AT192" s="22" t="s">
        <v>237</v>
      </c>
      <c r="AU192" s="22" t="s">
        <v>86</v>
      </c>
      <c r="AY192" s="22" t="s">
        <v>131</v>
      </c>
      <c r="BE192" s="230">
        <f>IF(N192="základní",J192,0)</f>
        <v>0</v>
      </c>
      <c r="BF192" s="230">
        <f>IF(N192="snížená",J192,0)</f>
        <v>0</v>
      </c>
      <c r="BG192" s="230">
        <f>IF(N192="zákl. přenesená",J192,0)</f>
        <v>0</v>
      </c>
      <c r="BH192" s="230">
        <f>IF(N192="sníž. přenesená",J192,0)</f>
        <v>0</v>
      </c>
      <c r="BI192" s="230">
        <f>IF(N192="nulová",J192,0)</f>
        <v>0</v>
      </c>
      <c r="BJ192" s="22" t="s">
        <v>84</v>
      </c>
      <c r="BK192" s="230">
        <f>ROUND(I192*H192,2)</f>
        <v>0</v>
      </c>
      <c r="BL192" s="22" t="s">
        <v>208</v>
      </c>
      <c r="BM192" s="22" t="s">
        <v>367</v>
      </c>
    </row>
    <row r="193" s="11" customFormat="1">
      <c r="B193" s="231"/>
      <c r="C193" s="232"/>
      <c r="D193" s="233" t="s">
        <v>141</v>
      </c>
      <c r="E193" s="232"/>
      <c r="F193" s="235" t="s">
        <v>368</v>
      </c>
      <c r="G193" s="232"/>
      <c r="H193" s="236">
        <v>47.25</v>
      </c>
      <c r="I193" s="237"/>
      <c r="J193" s="232"/>
      <c r="K193" s="232"/>
      <c r="L193" s="238"/>
      <c r="M193" s="239"/>
      <c r="N193" s="240"/>
      <c r="O193" s="240"/>
      <c r="P193" s="240"/>
      <c r="Q193" s="240"/>
      <c r="R193" s="240"/>
      <c r="S193" s="240"/>
      <c r="T193" s="241"/>
      <c r="AT193" s="242" t="s">
        <v>141</v>
      </c>
      <c r="AU193" s="242" t="s">
        <v>86</v>
      </c>
      <c r="AV193" s="11" t="s">
        <v>86</v>
      </c>
      <c r="AW193" s="11" t="s">
        <v>6</v>
      </c>
      <c r="AX193" s="11" t="s">
        <v>84</v>
      </c>
      <c r="AY193" s="242" t="s">
        <v>131</v>
      </c>
    </row>
    <row r="194" s="1" customFormat="1" ht="25.5" customHeight="1">
      <c r="B194" s="44"/>
      <c r="C194" s="219" t="s">
        <v>369</v>
      </c>
      <c r="D194" s="219" t="s">
        <v>134</v>
      </c>
      <c r="E194" s="220" t="s">
        <v>370</v>
      </c>
      <c r="F194" s="221" t="s">
        <v>371</v>
      </c>
      <c r="G194" s="222" t="s">
        <v>137</v>
      </c>
      <c r="H194" s="223">
        <v>15</v>
      </c>
      <c r="I194" s="224"/>
      <c r="J194" s="225">
        <f>ROUND(I194*H194,2)</f>
        <v>0</v>
      </c>
      <c r="K194" s="221" t="s">
        <v>138</v>
      </c>
      <c r="L194" s="70"/>
      <c r="M194" s="226" t="s">
        <v>21</v>
      </c>
      <c r="N194" s="227" t="s">
        <v>47</v>
      </c>
      <c r="O194" s="45"/>
      <c r="P194" s="228">
        <f>O194*H194</f>
        <v>0</v>
      </c>
      <c r="Q194" s="228">
        <v>0</v>
      </c>
      <c r="R194" s="228">
        <f>Q194*H194</f>
        <v>0</v>
      </c>
      <c r="S194" s="228">
        <v>0</v>
      </c>
      <c r="T194" s="229">
        <f>S194*H194</f>
        <v>0</v>
      </c>
      <c r="AR194" s="22" t="s">
        <v>208</v>
      </c>
      <c r="AT194" s="22" t="s">
        <v>134</v>
      </c>
      <c r="AU194" s="22" t="s">
        <v>86</v>
      </c>
      <c r="AY194" s="22" t="s">
        <v>131</v>
      </c>
      <c r="BE194" s="230">
        <f>IF(N194="základní",J194,0)</f>
        <v>0</v>
      </c>
      <c r="BF194" s="230">
        <f>IF(N194="snížená",J194,0)</f>
        <v>0</v>
      </c>
      <c r="BG194" s="230">
        <f>IF(N194="zákl. přenesená",J194,0)</f>
        <v>0</v>
      </c>
      <c r="BH194" s="230">
        <f>IF(N194="sníž. přenesená",J194,0)</f>
        <v>0</v>
      </c>
      <c r="BI194" s="230">
        <f>IF(N194="nulová",J194,0)</f>
        <v>0</v>
      </c>
      <c r="BJ194" s="22" t="s">
        <v>84</v>
      </c>
      <c r="BK194" s="230">
        <f>ROUND(I194*H194,2)</f>
        <v>0</v>
      </c>
      <c r="BL194" s="22" t="s">
        <v>208</v>
      </c>
      <c r="BM194" s="22" t="s">
        <v>372</v>
      </c>
    </row>
    <row r="195" s="1" customFormat="1">
      <c r="B195" s="44"/>
      <c r="C195" s="72"/>
      <c r="D195" s="233" t="s">
        <v>153</v>
      </c>
      <c r="E195" s="72"/>
      <c r="F195" s="254" t="s">
        <v>363</v>
      </c>
      <c r="G195" s="72"/>
      <c r="H195" s="72"/>
      <c r="I195" s="189"/>
      <c r="J195" s="72"/>
      <c r="K195" s="72"/>
      <c r="L195" s="70"/>
      <c r="M195" s="255"/>
      <c r="N195" s="45"/>
      <c r="O195" s="45"/>
      <c r="P195" s="45"/>
      <c r="Q195" s="45"/>
      <c r="R195" s="45"/>
      <c r="S195" s="45"/>
      <c r="T195" s="93"/>
      <c r="AT195" s="22" t="s">
        <v>153</v>
      </c>
      <c r="AU195" s="22" t="s">
        <v>86</v>
      </c>
    </row>
    <row r="196" s="1" customFormat="1" ht="16.5" customHeight="1">
      <c r="B196" s="44"/>
      <c r="C196" s="256" t="s">
        <v>373</v>
      </c>
      <c r="D196" s="256" t="s">
        <v>237</v>
      </c>
      <c r="E196" s="257" t="s">
        <v>374</v>
      </c>
      <c r="F196" s="258" t="s">
        <v>375</v>
      </c>
      <c r="G196" s="259" t="s">
        <v>137</v>
      </c>
      <c r="H196" s="260">
        <v>15.75</v>
      </c>
      <c r="I196" s="261"/>
      <c r="J196" s="262">
        <f>ROUND(I196*H196,2)</f>
        <v>0</v>
      </c>
      <c r="K196" s="258" t="s">
        <v>138</v>
      </c>
      <c r="L196" s="263"/>
      <c r="M196" s="264" t="s">
        <v>21</v>
      </c>
      <c r="N196" s="265" t="s">
        <v>47</v>
      </c>
      <c r="O196" s="45"/>
      <c r="P196" s="228">
        <f>O196*H196</f>
        <v>0</v>
      </c>
      <c r="Q196" s="228">
        <v>0</v>
      </c>
      <c r="R196" s="228">
        <f>Q196*H196</f>
        <v>0</v>
      </c>
      <c r="S196" s="228">
        <v>0</v>
      </c>
      <c r="T196" s="229">
        <f>S196*H196</f>
        <v>0</v>
      </c>
      <c r="AR196" s="22" t="s">
        <v>240</v>
      </c>
      <c r="AT196" s="22" t="s">
        <v>237</v>
      </c>
      <c r="AU196" s="22" t="s">
        <v>86</v>
      </c>
      <c r="AY196" s="22" t="s">
        <v>131</v>
      </c>
      <c r="BE196" s="230">
        <f>IF(N196="základní",J196,0)</f>
        <v>0</v>
      </c>
      <c r="BF196" s="230">
        <f>IF(N196="snížená",J196,0)</f>
        <v>0</v>
      </c>
      <c r="BG196" s="230">
        <f>IF(N196="zákl. přenesená",J196,0)</f>
        <v>0</v>
      </c>
      <c r="BH196" s="230">
        <f>IF(N196="sníž. přenesená",J196,0)</f>
        <v>0</v>
      </c>
      <c r="BI196" s="230">
        <f>IF(N196="nulová",J196,0)</f>
        <v>0</v>
      </c>
      <c r="BJ196" s="22" t="s">
        <v>84</v>
      </c>
      <c r="BK196" s="230">
        <f>ROUND(I196*H196,2)</f>
        <v>0</v>
      </c>
      <c r="BL196" s="22" t="s">
        <v>208</v>
      </c>
      <c r="BM196" s="22" t="s">
        <v>376</v>
      </c>
    </row>
    <row r="197" s="11" customFormat="1">
      <c r="B197" s="231"/>
      <c r="C197" s="232"/>
      <c r="D197" s="233" t="s">
        <v>141</v>
      </c>
      <c r="E197" s="232"/>
      <c r="F197" s="235" t="s">
        <v>377</v>
      </c>
      <c r="G197" s="232"/>
      <c r="H197" s="236">
        <v>15.75</v>
      </c>
      <c r="I197" s="237"/>
      <c r="J197" s="232"/>
      <c r="K197" s="232"/>
      <c r="L197" s="238"/>
      <c r="M197" s="239"/>
      <c r="N197" s="240"/>
      <c r="O197" s="240"/>
      <c r="P197" s="240"/>
      <c r="Q197" s="240"/>
      <c r="R197" s="240"/>
      <c r="S197" s="240"/>
      <c r="T197" s="241"/>
      <c r="AT197" s="242" t="s">
        <v>141</v>
      </c>
      <c r="AU197" s="242" t="s">
        <v>86</v>
      </c>
      <c r="AV197" s="11" t="s">
        <v>86</v>
      </c>
      <c r="AW197" s="11" t="s">
        <v>6</v>
      </c>
      <c r="AX197" s="11" t="s">
        <v>84</v>
      </c>
      <c r="AY197" s="242" t="s">
        <v>131</v>
      </c>
    </row>
    <row r="198" s="1" customFormat="1" ht="25.5" customHeight="1">
      <c r="B198" s="44"/>
      <c r="C198" s="219" t="s">
        <v>378</v>
      </c>
      <c r="D198" s="219" t="s">
        <v>134</v>
      </c>
      <c r="E198" s="220" t="s">
        <v>379</v>
      </c>
      <c r="F198" s="221" t="s">
        <v>380</v>
      </c>
      <c r="G198" s="222" t="s">
        <v>137</v>
      </c>
      <c r="H198" s="223">
        <v>125.7</v>
      </c>
      <c r="I198" s="224"/>
      <c r="J198" s="225">
        <f>ROUND(I198*H198,2)</f>
        <v>0</v>
      </c>
      <c r="K198" s="221" t="s">
        <v>138</v>
      </c>
      <c r="L198" s="70"/>
      <c r="M198" s="226" t="s">
        <v>21</v>
      </c>
      <c r="N198" s="227" t="s">
        <v>47</v>
      </c>
      <c r="O198" s="45"/>
      <c r="P198" s="228">
        <f>O198*H198</f>
        <v>0</v>
      </c>
      <c r="Q198" s="228">
        <v>0.00020000000000000001</v>
      </c>
      <c r="R198" s="228">
        <f>Q198*H198</f>
        <v>0.025140000000000003</v>
      </c>
      <c r="S198" s="228">
        <v>0</v>
      </c>
      <c r="T198" s="229">
        <f>S198*H198</f>
        <v>0</v>
      </c>
      <c r="AR198" s="22" t="s">
        <v>208</v>
      </c>
      <c r="AT198" s="22" t="s">
        <v>134</v>
      </c>
      <c r="AU198" s="22" t="s">
        <v>86</v>
      </c>
      <c r="AY198" s="22" t="s">
        <v>131</v>
      </c>
      <c r="BE198" s="230">
        <f>IF(N198="základní",J198,0)</f>
        <v>0</v>
      </c>
      <c r="BF198" s="230">
        <f>IF(N198="snížená",J198,0)</f>
        <v>0</v>
      </c>
      <c r="BG198" s="230">
        <f>IF(N198="zákl. přenesená",J198,0)</f>
        <v>0</v>
      </c>
      <c r="BH198" s="230">
        <f>IF(N198="sníž. přenesená",J198,0)</f>
        <v>0</v>
      </c>
      <c r="BI198" s="230">
        <f>IF(N198="nulová",J198,0)</f>
        <v>0</v>
      </c>
      <c r="BJ198" s="22" t="s">
        <v>84</v>
      </c>
      <c r="BK198" s="230">
        <f>ROUND(I198*H198,2)</f>
        <v>0</v>
      </c>
      <c r="BL198" s="22" t="s">
        <v>208</v>
      </c>
      <c r="BM198" s="22" t="s">
        <v>381</v>
      </c>
    </row>
    <row r="199" s="1" customFormat="1" ht="25.5" customHeight="1">
      <c r="B199" s="44"/>
      <c r="C199" s="219" t="s">
        <v>382</v>
      </c>
      <c r="D199" s="219" t="s">
        <v>134</v>
      </c>
      <c r="E199" s="220" t="s">
        <v>383</v>
      </c>
      <c r="F199" s="221" t="s">
        <v>384</v>
      </c>
      <c r="G199" s="222" t="s">
        <v>137</v>
      </c>
      <c r="H199" s="223">
        <v>125.7</v>
      </c>
      <c r="I199" s="224"/>
      <c r="J199" s="225">
        <f>ROUND(I199*H199,2)</f>
        <v>0</v>
      </c>
      <c r="K199" s="221" t="s">
        <v>138</v>
      </c>
      <c r="L199" s="70"/>
      <c r="M199" s="226" t="s">
        <v>21</v>
      </c>
      <c r="N199" s="227" t="s">
        <v>47</v>
      </c>
      <c r="O199" s="45"/>
      <c r="P199" s="228">
        <f>O199*H199</f>
        <v>0</v>
      </c>
      <c r="Q199" s="228">
        <v>0.00029</v>
      </c>
      <c r="R199" s="228">
        <f>Q199*H199</f>
        <v>0.036452999999999999</v>
      </c>
      <c r="S199" s="228">
        <v>0</v>
      </c>
      <c r="T199" s="229">
        <f>S199*H199</f>
        <v>0</v>
      </c>
      <c r="AR199" s="22" t="s">
        <v>208</v>
      </c>
      <c r="AT199" s="22" t="s">
        <v>134</v>
      </c>
      <c r="AU199" s="22" t="s">
        <v>86</v>
      </c>
      <c r="AY199" s="22" t="s">
        <v>131</v>
      </c>
      <c r="BE199" s="230">
        <f>IF(N199="základní",J199,0)</f>
        <v>0</v>
      </c>
      <c r="BF199" s="230">
        <f>IF(N199="snížená",J199,0)</f>
        <v>0</v>
      </c>
      <c r="BG199" s="230">
        <f>IF(N199="zákl. přenesená",J199,0)</f>
        <v>0</v>
      </c>
      <c r="BH199" s="230">
        <f>IF(N199="sníž. přenesená",J199,0)</f>
        <v>0</v>
      </c>
      <c r="BI199" s="230">
        <f>IF(N199="nulová",J199,0)</f>
        <v>0</v>
      </c>
      <c r="BJ199" s="22" t="s">
        <v>84</v>
      </c>
      <c r="BK199" s="230">
        <f>ROUND(I199*H199,2)</f>
        <v>0</v>
      </c>
      <c r="BL199" s="22" t="s">
        <v>208</v>
      </c>
      <c r="BM199" s="22" t="s">
        <v>385</v>
      </c>
    </row>
    <row r="200" s="1" customFormat="1" ht="38.25" customHeight="1">
      <c r="B200" s="44"/>
      <c r="C200" s="219" t="s">
        <v>386</v>
      </c>
      <c r="D200" s="219" t="s">
        <v>134</v>
      </c>
      <c r="E200" s="220" t="s">
        <v>387</v>
      </c>
      <c r="F200" s="221" t="s">
        <v>388</v>
      </c>
      <c r="G200" s="222" t="s">
        <v>137</v>
      </c>
      <c r="H200" s="223">
        <v>125.7</v>
      </c>
      <c r="I200" s="224"/>
      <c r="J200" s="225">
        <f>ROUND(I200*H200,2)</f>
        <v>0</v>
      </c>
      <c r="K200" s="221" t="s">
        <v>138</v>
      </c>
      <c r="L200" s="70"/>
      <c r="M200" s="226" t="s">
        <v>21</v>
      </c>
      <c r="N200" s="266" t="s">
        <v>47</v>
      </c>
      <c r="O200" s="267"/>
      <c r="P200" s="268">
        <f>O200*H200</f>
        <v>0</v>
      </c>
      <c r="Q200" s="268">
        <v>1.0000000000000001E-05</v>
      </c>
      <c r="R200" s="268">
        <f>Q200*H200</f>
        <v>0.0012570000000000001</v>
      </c>
      <c r="S200" s="268">
        <v>0</v>
      </c>
      <c r="T200" s="269">
        <f>S200*H200</f>
        <v>0</v>
      </c>
      <c r="AR200" s="22" t="s">
        <v>208</v>
      </c>
      <c r="AT200" s="22" t="s">
        <v>134</v>
      </c>
      <c r="AU200" s="22" t="s">
        <v>86</v>
      </c>
      <c r="AY200" s="22" t="s">
        <v>131</v>
      </c>
      <c r="BE200" s="230">
        <f>IF(N200="základní",J200,0)</f>
        <v>0</v>
      </c>
      <c r="BF200" s="230">
        <f>IF(N200="snížená",J200,0)</f>
        <v>0</v>
      </c>
      <c r="BG200" s="230">
        <f>IF(N200="zákl. přenesená",J200,0)</f>
        <v>0</v>
      </c>
      <c r="BH200" s="230">
        <f>IF(N200="sníž. přenesená",J200,0)</f>
        <v>0</v>
      </c>
      <c r="BI200" s="230">
        <f>IF(N200="nulová",J200,0)</f>
        <v>0</v>
      </c>
      <c r="BJ200" s="22" t="s">
        <v>84</v>
      </c>
      <c r="BK200" s="230">
        <f>ROUND(I200*H200,2)</f>
        <v>0</v>
      </c>
      <c r="BL200" s="22" t="s">
        <v>208</v>
      </c>
      <c r="BM200" s="22" t="s">
        <v>389</v>
      </c>
    </row>
    <row r="201" s="1" customFormat="1" ht="6.96" customHeight="1">
      <c r="B201" s="65"/>
      <c r="C201" s="66"/>
      <c r="D201" s="66"/>
      <c r="E201" s="66"/>
      <c r="F201" s="66"/>
      <c r="G201" s="66"/>
      <c r="H201" s="66"/>
      <c r="I201" s="164"/>
      <c r="J201" s="66"/>
      <c r="K201" s="66"/>
      <c r="L201" s="70"/>
    </row>
  </sheetData>
  <sheetProtection sheet="1" autoFilter="0" formatColumns="0" formatRows="0" objects="1" scenarios="1" spinCount="100000" saltValue="kLx9gci8VInklYrpuD07BNCEPHVGHsRK7gqbXfOAeoxP7rSH/CRFlsLJ4vCs7+urMf/i5lHrCNSktIIwPqA2eQ==" hashValue="Du7PRTvs8OwQEYul6wrbnrJ102xbhm+JtmVZ4BL9YIRWaRJjl/XM6hJ420OBzNWdavFMWrMhj77+YzAI0uYkoQ==" algorithmName="SHA-512" password="CC35"/>
  <autoFilter ref="C87:K200"/>
  <mergeCells count="10">
    <mergeCell ref="E7:H7"/>
    <mergeCell ref="E9:H9"/>
    <mergeCell ref="E24:H24"/>
    <mergeCell ref="E45:H45"/>
    <mergeCell ref="E47:H47"/>
    <mergeCell ref="J51:J52"/>
    <mergeCell ref="E78:H78"/>
    <mergeCell ref="E80:H80"/>
    <mergeCell ref="G1:H1"/>
    <mergeCell ref="L2:V2"/>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90</v>
      </c>
      <c r="G1" s="137" t="s">
        <v>91</v>
      </c>
      <c r="H1" s="137"/>
      <c r="I1" s="138"/>
      <c r="J1" s="137" t="s">
        <v>92</v>
      </c>
      <c r="K1" s="136" t="s">
        <v>93</v>
      </c>
      <c r="L1" s="137" t="s">
        <v>94</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89</v>
      </c>
    </row>
    <row r="3" ht="6.96" customHeight="1">
      <c r="B3" s="23"/>
      <c r="C3" s="24"/>
      <c r="D3" s="24"/>
      <c r="E3" s="24"/>
      <c r="F3" s="24"/>
      <c r="G3" s="24"/>
      <c r="H3" s="24"/>
      <c r="I3" s="139"/>
      <c r="J3" s="24"/>
      <c r="K3" s="25"/>
      <c r="AT3" s="22" t="s">
        <v>86</v>
      </c>
    </row>
    <row r="4" ht="36.96" customHeight="1">
      <c r="B4" s="26"/>
      <c r="C4" s="27"/>
      <c r="D4" s="28" t="s">
        <v>95</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ZŠ Podhořská</v>
      </c>
      <c r="F7" s="38"/>
      <c r="G7" s="38"/>
      <c r="H7" s="38"/>
      <c r="I7" s="140"/>
      <c r="J7" s="27"/>
      <c r="K7" s="29"/>
    </row>
    <row r="8" s="1" customFormat="1">
      <c r="B8" s="44"/>
      <c r="C8" s="45"/>
      <c r="D8" s="38" t="s">
        <v>96</v>
      </c>
      <c r="E8" s="45"/>
      <c r="F8" s="45"/>
      <c r="G8" s="45"/>
      <c r="H8" s="45"/>
      <c r="I8" s="142"/>
      <c r="J8" s="45"/>
      <c r="K8" s="49"/>
    </row>
    <row r="9" s="1" customFormat="1" ht="36.96" customHeight="1">
      <c r="B9" s="44"/>
      <c r="C9" s="45"/>
      <c r="D9" s="45"/>
      <c r="E9" s="143" t="s">
        <v>390</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14. 1. 2019</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
        <v>29</v>
      </c>
      <c r="K14" s="49"/>
    </row>
    <row r="15" s="1" customFormat="1" ht="18" customHeight="1">
      <c r="B15" s="44"/>
      <c r="C15" s="45"/>
      <c r="D15" s="45"/>
      <c r="E15" s="33" t="s">
        <v>30</v>
      </c>
      <c r="F15" s="45"/>
      <c r="G15" s="45"/>
      <c r="H15" s="45"/>
      <c r="I15" s="144" t="s">
        <v>31</v>
      </c>
      <c r="J15" s="33" t="s">
        <v>32</v>
      </c>
      <c r="K15" s="49"/>
    </row>
    <row r="16" s="1" customFormat="1" ht="6.96" customHeight="1">
      <c r="B16" s="44"/>
      <c r="C16" s="45"/>
      <c r="D16" s="45"/>
      <c r="E16" s="45"/>
      <c r="F16" s="45"/>
      <c r="G16" s="45"/>
      <c r="H16" s="45"/>
      <c r="I16" s="142"/>
      <c r="J16" s="45"/>
      <c r="K16" s="49"/>
    </row>
    <row r="17" s="1" customFormat="1" ht="14.4" customHeight="1">
      <c r="B17" s="44"/>
      <c r="C17" s="45"/>
      <c r="D17" s="38" t="s">
        <v>33</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31</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35</v>
      </c>
      <c r="E20" s="45"/>
      <c r="F20" s="45"/>
      <c r="G20" s="45"/>
      <c r="H20" s="45"/>
      <c r="I20" s="144" t="s">
        <v>28</v>
      </c>
      <c r="J20" s="33" t="s">
        <v>36</v>
      </c>
      <c r="K20" s="49"/>
    </row>
    <row r="21" s="1" customFormat="1" ht="18" customHeight="1">
      <c r="B21" s="44"/>
      <c r="C21" s="45"/>
      <c r="D21" s="45"/>
      <c r="E21" s="33" t="s">
        <v>37</v>
      </c>
      <c r="F21" s="45"/>
      <c r="G21" s="45"/>
      <c r="H21" s="45"/>
      <c r="I21" s="144" t="s">
        <v>31</v>
      </c>
      <c r="J21" s="33" t="s">
        <v>38</v>
      </c>
      <c r="K21" s="49"/>
    </row>
    <row r="22" s="1" customFormat="1" ht="6.96" customHeight="1">
      <c r="B22" s="44"/>
      <c r="C22" s="45"/>
      <c r="D22" s="45"/>
      <c r="E22" s="45"/>
      <c r="F22" s="45"/>
      <c r="G22" s="45"/>
      <c r="H22" s="45"/>
      <c r="I22" s="142"/>
      <c r="J22" s="45"/>
      <c r="K22" s="49"/>
    </row>
    <row r="23" s="1" customFormat="1" ht="14.4" customHeight="1">
      <c r="B23" s="44"/>
      <c r="C23" s="45"/>
      <c r="D23" s="38" t="s">
        <v>40</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42</v>
      </c>
      <c r="E27" s="45"/>
      <c r="F27" s="45"/>
      <c r="G27" s="45"/>
      <c r="H27" s="45"/>
      <c r="I27" s="142"/>
      <c r="J27" s="153">
        <f>ROUND(J88,2)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44</v>
      </c>
      <c r="G29" s="45"/>
      <c r="H29" s="45"/>
      <c r="I29" s="154" t="s">
        <v>43</v>
      </c>
      <c r="J29" s="50" t="s">
        <v>45</v>
      </c>
      <c r="K29" s="49"/>
    </row>
    <row r="30" s="1" customFormat="1" ht="14.4" customHeight="1">
      <c r="B30" s="44"/>
      <c r="C30" s="45"/>
      <c r="D30" s="53" t="s">
        <v>46</v>
      </c>
      <c r="E30" s="53" t="s">
        <v>47</v>
      </c>
      <c r="F30" s="155">
        <f>ROUND(SUM(BE88:BE198), 2)</f>
        <v>0</v>
      </c>
      <c r="G30" s="45"/>
      <c r="H30" s="45"/>
      <c r="I30" s="156">
        <v>0.20999999999999999</v>
      </c>
      <c r="J30" s="155">
        <f>ROUND(ROUND((SUM(BE88:BE198)), 2)*I30, 2)</f>
        <v>0</v>
      </c>
      <c r="K30" s="49"/>
    </row>
    <row r="31" s="1" customFormat="1" ht="14.4" customHeight="1">
      <c r="B31" s="44"/>
      <c r="C31" s="45"/>
      <c r="D31" s="45"/>
      <c r="E31" s="53" t="s">
        <v>48</v>
      </c>
      <c r="F31" s="155">
        <f>ROUND(SUM(BF88:BF198), 2)</f>
        <v>0</v>
      </c>
      <c r="G31" s="45"/>
      <c r="H31" s="45"/>
      <c r="I31" s="156">
        <v>0.14999999999999999</v>
      </c>
      <c r="J31" s="155">
        <f>ROUND(ROUND((SUM(BF88:BF198)), 2)*I31, 2)</f>
        <v>0</v>
      </c>
      <c r="K31" s="49"/>
    </row>
    <row r="32" hidden="1" s="1" customFormat="1" ht="14.4" customHeight="1">
      <c r="B32" s="44"/>
      <c r="C32" s="45"/>
      <c r="D32" s="45"/>
      <c r="E32" s="53" t="s">
        <v>49</v>
      </c>
      <c r="F32" s="155">
        <f>ROUND(SUM(BG88:BG198), 2)</f>
        <v>0</v>
      </c>
      <c r="G32" s="45"/>
      <c r="H32" s="45"/>
      <c r="I32" s="156">
        <v>0.20999999999999999</v>
      </c>
      <c r="J32" s="155">
        <v>0</v>
      </c>
      <c r="K32" s="49"/>
    </row>
    <row r="33" hidden="1" s="1" customFormat="1" ht="14.4" customHeight="1">
      <c r="B33" s="44"/>
      <c r="C33" s="45"/>
      <c r="D33" s="45"/>
      <c r="E33" s="53" t="s">
        <v>50</v>
      </c>
      <c r="F33" s="155">
        <f>ROUND(SUM(BH88:BH198), 2)</f>
        <v>0</v>
      </c>
      <c r="G33" s="45"/>
      <c r="H33" s="45"/>
      <c r="I33" s="156">
        <v>0.14999999999999999</v>
      </c>
      <c r="J33" s="155">
        <v>0</v>
      </c>
      <c r="K33" s="49"/>
    </row>
    <row r="34" hidden="1" s="1" customFormat="1" ht="14.4" customHeight="1">
      <c r="B34" s="44"/>
      <c r="C34" s="45"/>
      <c r="D34" s="45"/>
      <c r="E34" s="53" t="s">
        <v>51</v>
      </c>
      <c r="F34" s="155">
        <f>ROUND(SUM(BI88:BI198),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52</v>
      </c>
      <c r="E36" s="96"/>
      <c r="F36" s="96"/>
      <c r="G36" s="159" t="s">
        <v>53</v>
      </c>
      <c r="H36" s="160" t="s">
        <v>54</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98</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ZŠ Podhořská</v>
      </c>
      <c r="F45" s="38"/>
      <c r="G45" s="38"/>
      <c r="H45" s="38"/>
      <c r="I45" s="142"/>
      <c r="J45" s="45"/>
      <c r="K45" s="49"/>
    </row>
    <row r="46" s="1" customFormat="1" ht="14.4" customHeight="1">
      <c r="B46" s="44"/>
      <c r="C46" s="38" t="s">
        <v>96</v>
      </c>
      <c r="D46" s="45"/>
      <c r="E46" s="45"/>
      <c r="F46" s="45"/>
      <c r="G46" s="45"/>
      <c r="H46" s="45"/>
      <c r="I46" s="142"/>
      <c r="J46" s="45"/>
      <c r="K46" s="49"/>
    </row>
    <row r="47" s="1" customFormat="1" ht="17.25" customHeight="1">
      <c r="B47" s="44"/>
      <c r="C47" s="45"/>
      <c r="D47" s="45"/>
      <c r="E47" s="143" t="str">
        <f>E9</f>
        <v>02 - Učebna č. 54</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Podhořská</v>
      </c>
      <c r="G49" s="45"/>
      <c r="H49" s="45"/>
      <c r="I49" s="144" t="s">
        <v>25</v>
      </c>
      <c r="J49" s="145" t="str">
        <f>IF(J12="","",J12)</f>
        <v>14. 1. 2019</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Město Odry</v>
      </c>
      <c r="G51" s="45"/>
      <c r="H51" s="45"/>
      <c r="I51" s="144" t="s">
        <v>35</v>
      </c>
      <c r="J51" s="42" t="str">
        <f>E21</f>
        <v>BYVAST pro s.r.o.</v>
      </c>
      <c r="K51" s="49"/>
    </row>
    <row r="52" s="1" customFormat="1" ht="14.4" customHeight="1">
      <c r="B52" s="44"/>
      <c r="C52" s="38" t="s">
        <v>33</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99</v>
      </c>
      <c r="D54" s="157"/>
      <c r="E54" s="157"/>
      <c r="F54" s="157"/>
      <c r="G54" s="157"/>
      <c r="H54" s="157"/>
      <c r="I54" s="171"/>
      <c r="J54" s="172" t="s">
        <v>100</v>
      </c>
      <c r="K54" s="173"/>
    </row>
    <row r="55" s="1" customFormat="1" ht="10.32" customHeight="1">
      <c r="B55" s="44"/>
      <c r="C55" s="45"/>
      <c r="D55" s="45"/>
      <c r="E55" s="45"/>
      <c r="F55" s="45"/>
      <c r="G55" s="45"/>
      <c r="H55" s="45"/>
      <c r="I55" s="142"/>
      <c r="J55" s="45"/>
      <c r="K55" s="49"/>
    </row>
    <row r="56" s="1" customFormat="1" ht="29.28" customHeight="1">
      <c r="B56" s="44"/>
      <c r="C56" s="174" t="s">
        <v>101</v>
      </c>
      <c r="D56" s="45"/>
      <c r="E56" s="45"/>
      <c r="F56" s="45"/>
      <c r="G56" s="45"/>
      <c r="H56" s="45"/>
      <c r="I56" s="142"/>
      <c r="J56" s="153">
        <f>J88</f>
        <v>0</v>
      </c>
      <c r="K56" s="49"/>
      <c r="AU56" s="22" t="s">
        <v>102</v>
      </c>
    </row>
    <row r="57" s="7" customFormat="1" ht="24.96" customHeight="1">
      <c r="B57" s="175"/>
      <c r="C57" s="176"/>
      <c r="D57" s="177" t="s">
        <v>103</v>
      </c>
      <c r="E57" s="178"/>
      <c r="F57" s="178"/>
      <c r="G57" s="178"/>
      <c r="H57" s="178"/>
      <c r="I57" s="179"/>
      <c r="J57" s="180">
        <f>J89</f>
        <v>0</v>
      </c>
      <c r="K57" s="181"/>
    </row>
    <row r="58" s="8" customFormat="1" ht="19.92" customHeight="1">
      <c r="B58" s="182"/>
      <c r="C58" s="183"/>
      <c r="D58" s="184" t="s">
        <v>104</v>
      </c>
      <c r="E58" s="185"/>
      <c r="F58" s="185"/>
      <c r="G58" s="185"/>
      <c r="H58" s="185"/>
      <c r="I58" s="186"/>
      <c r="J58" s="187">
        <f>J90</f>
        <v>0</v>
      </c>
      <c r="K58" s="188"/>
    </row>
    <row r="59" s="8" customFormat="1" ht="19.92" customHeight="1">
      <c r="B59" s="182"/>
      <c r="C59" s="183"/>
      <c r="D59" s="184" t="s">
        <v>105</v>
      </c>
      <c r="E59" s="185"/>
      <c r="F59" s="185"/>
      <c r="G59" s="185"/>
      <c r="H59" s="185"/>
      <c r="I59" s="186"/>
      <c r="J59" s="187">
        <f>J95</f>
        <v>0</v>
      </c>
      <c r="K59" s="188"/>
    </row>
    <row r="60" s="8" customFormat="1" ht="19.92" customHeight="1">
      <c r="B60" s="182"/>
      <c r="C60" s="183"/>
      <c r="D60" s="184" t="s">
        <v>106</v>
      </c>
      <c r="E60" s="185"/>
      <c r="F60" s="185"/>
      <c r="G60" s="185"/>
      <c r="H60" s="185"/>
      <c r="I60" s="186"/>
      <c r="J60" s="187">
        <f>J104</f>
        <v>0</v>
      </c>
      <c r="K60" s="188"/>
    </row>
    <row r="61" s="8" customFormat="1" ht="19.92" customHeight="1">
      <c r="B61" s="182"/>
      <c r="C61" s="183"/>
      <c r="D61" s="184" t="s">
        <v>107</v>
      </c>
      <c r="E61" s="185"/>
      <c r="F61" s="185"/>
      <c r="G61" s="185"/>
      <c r="H61" s="185"/>
      <c r="I61" s="186"/>
      <c r="J61" s="187">
        <f>J117</f>
        <v>0</v>
      </c>
      <c r="K61" s="188"/>
    </row>
    <row r="62" s="7" customFormat="1" ht="24.96" customHeight="1">
      <c r="B62" s="175"/>
      <c r="C62" s="176"/>
      <c r="D62" s="177" t="s">
        <v>108</v>
      </c>
      <c r="E62" s="178"/>
      <c r="F62" s="178"/>
      <c r="G62" s="178"/>
      <c r="H62" s="178"/>
      <c r="I62" s="179"/>
      <c r="J62" s="180">
        <f>J120</f>
        <v>0</v>
      </c>
      <c r="K62" s="181"/>
    </row>
    <row r="63" s="8" customFormat="1" ht="19.92" customHeight="1">
      <c r="B63" s="182"/>
      <c r="C63" s="183"/>
      <c r="D63" s="184" t="s">
        <v>109</v>
      </c>
      <c r="E63" s="185"/>
      <c r="F63" s="185"/>
      <c r="G63" s="185"/>
      <c r="H63" s="185"/>
      <c r="I63" s="186"/>
      <c r="J63" s="187">
        <f>J121</f>
        <v>0</v>
      </c>
      <c r="K63" s="188"/>
    </row>
    <row r="64" s="8" customFormat="1" ht="19.92" customHeight="1">
      <c r="B64" s="182"/>
      <c r="C64" s="183"/>
      <c r="D64" s="184" t="s">
        <v>110</v>
      </c>
      <c r="E64" s="185"/>
      <c r="F64" s="185"/>
      <c r="G64" s="185"/>
      <c r="H64" s="185"/>
      <c r="I64" s="186"/>
      <c r="J64" s="187">
        <f>J135</f>
        <v>0</v>
      </c>
      <c r="K64" s="188"/>
    </row>
    <row r="65" s="8" customFormat="1" ht="19.92" customHeight="1">
      <c r="B65" s="182"/>
      <c r="C65" s="183"/>
      <c r="D65" s="184" t="s">
        <v>111</v>
      </c>
      <c r="E65" s="185"/>
      <c r="F65" s="185"/>
      <c r="G65" s="185"/>
      <c r="H65" s="185"/>
      <c r="I65" s="186"/>
      <c r="J65" s="187">
        <f>J152</f>
        <v>0</v>
      </c>
      <c r="K65" s="188"/>
    </row>
    <row r="66" s="8" customFormat="1" ht="19.92" customHeight="1">
      <c r="B66" s="182"/>
      <c r="C66" s="183"/>
      <c r="D66" s="184" t="s">
        <v>112</v>
      </c>
      <c r="E66" s="185"/>
      <c r="F66" s="185"/>
      <c r="G66" s="185"/>
      <c r="H66" s="185"/>
      <c r="I66" s="186"/>
      <c r="J66" s="187">
        <f>J175</f>
        <v>0</v>
      </c>
      <c r="K66" s="188"/>
    </row>
    <row r="67" s="8" customFormat="1" ht="19.92" customHeight="1">
      <c r="B67" s="182"/>
      <c r="C67" s="183"/>
      <c r="D67" s="184" t="s">
        <v>113</v>
      </c>
      <c r="E67" s="185"/>
      <c r="F67" s="185"/>
      <c r="G67" s="185"/>
      <c r="H67" s="185"/>
      <c r="I67" s="186"/>
      <c r="J67" s="187">
        <f>J178</f>
        <v>0</v>
      </c>
      <c r="K67" s="188"/>
    </row>
    <row r="68" s="8" customFormat="1" ht="19.92" customHeight="1">
      <c r="B68" s="182"/>
      <c r="C68" s="183"/>
      <c r="D68" s="184" t="s">
        <v>114</v>
      </c>
      <c r="E68" s="185"/>
      <c r="F68" s="185"/>
      <c r="G68" s="185"/>
      <c r="H68" s="185"/>
      <c r="I68" s="186"/>
      <c r="J68" s="187">
        <f>J182</f>
        <v>0</v>
      </c>
      <c r="K68" s="188"/>
    </row>
    <row r="69" s="1" customFormat="1" ht="21.84" customHeight="1">
      <c r="B69" s="44"/>
      <c r="C69" s="45"/>
      <c r="D69" s="45"/>
      <c r="E69" s="45"/>
      <c r="F69" s="45"/>
      <c r="G69" s="45"/>
      <c r="H69" s="45"/>
      <c r="I69" s="142"/>
      <c r="J69" s="45"/>
      <c r="K69" s="49"/>
    </row>
    <row r="70" s="1" customFormat="1" ht="6.96" customHeight="1">
      <c r="B70" s="65"/>
      <c r="C70" s="66"/>
      <c r="D70" s="66"/>
      <c r="E70" s="66"/>
      <c r="F70" s="66"/>
      <c r="G70" s="66"/>
      <c r="H70" s="66"/>
      <c r="I70" s="164"/>
      <c r="J70" s="66"/>
      <c r="K70" s="67"/>
    </row>
    <row r="74" s="1" customFormat="1" ht="6.96" customHeight="1">
      <c r="B74" s="68"/>
      <c r="C74" s="69"/>
      <c r="D74" s="69"/>
      <c r="E74" s="69"/>
      <c r="F74" s="69"/>
      <c r="G74" s="69"/>
      <c r="H74" s="69"/>
      <c r="I74" s="167"/>
      <c r="J74" s="69"/>
      <c r="K74" s="69"/>
      <c r="L74" s="70"/>
    </row>
    <row r="75" s="1" customFormat="1" ht="36.96" customHeight="1">
      <c r="B75" s="44"/>
      <c r="C75" s="71" t="s">
        <v>115</v>
      </c>
      <c r="D75" s="72"/>
      <c r="E75" s="72"/>
      <c r="F75" s="72"/>
      <c r="G75" s="72"/>
      <c r="H75" s="72"/>
      <c r="I75" s="189"/>
      <c r="J75" s="72"/>
      <c r="K75" s="72"/>
      <c r="L75" s="70"/>
    </row>
    <row r="76" s="1" customFormat="1" ht="6.96" customHeight="1">
      <c r="B76" s="44"/>
      <c r="C76" s="72"/>
      <c r="D76" s="72"/>
      <c r="E76" s="72"/>
      <c r="F76" s="72"/>
      <c r="G76" s="72"/>
      <c r="H76" s="72"/>
      <c r="I76" s="189"/>
      <c r="J76" s="72"/>
      <c r="K76" s="72"/>
      <c r="L76" s="70"/>
    </row>
    <row r="77" s="1" customFormat="1" ht="14.4" customHeight="1">
      <c r="B77" s="44"/>
      <c r="C77" s="74" t="s">
        <v>18</v>
      </c>
      <c r="D77" s="72"/>
      <c r="E77" s="72"/>
      <c r="F77" s="72"/>
      <c r="G77" s="72"/>
      <c r="H77" s="72"/>
      <c r="I77" s="189"/>
      <c r="J77" s="72"/>
      <c r="K77" s="72"/>
      <c r="L77" s="70"/>
    </row>
    <row r="78" s="1" customFormat="1" ht="16.5" customHeight="1">
      <c r="B78" s="44"/>
      <c r="C78" s="72"/>
      <c r="D78" s="72"/>
      <c r="E78" s="190" t="str">
        <f>E7</f>
        <v>ZŠ Podhořská</v>
      </c>
      <c r="F78" s="74"/>
      <c r="G78" s="74"/>
      <c r="H78" s="74"/>
      <c r="I78" s="189"/>
      <c r="J78" s="72"/>
      <c r="K78" s="72"/>
      <c r="L78" s="70"/>
    </row>
    <row r="79" s="1" customFormat="1" ht="14.4" customHeight="1">
      <c r="B79" s="44"/>
      <c r="C79" s="74" t="s">
        <v>96</v>
      </c>
      <c r="D79" s="72"/>
      <c r="E79" s="72"/>
      <c r="F79" s="72"/>
      <c r="G79" s="72"/>
      <c r="H79" s="72"/>
      <c r="I79" s="189"/>
      <c r="J79" s="72"/>
      <c r="K79" s="72"/>
      <c r="L79" s="70"/>
    </row>
    <row r="80" s="1" customFormat="1" ht="17.25" customHeight="1">
      <c r="B80" s="44"/>
      <c r="C80" s="72"/>
      <c r="D80" s="72"/>
      <c r="E80" s="80" t="str">
        <f>E9</f>
        <v>02 - Učebna č. 54</v>
      </c>
      <c r="F80" s="72"/>
      <c r="G80" s="72"/>
      <c r="H80" s="72"/>
      <c r="I80" s="189"/>
      <c r="J80" s="72"/>
      <c r="K80" s="72"/>
      <c r="L80" s="70"/>
    </row>
    <row r="81" s="1" customFormat="1" ht="6.96" customHeight="1">
      <c r="B81" s="44"/>
      <c r="C81" s="72"/>
      <c r="D81" s="72"/>
      <c r="E81" s="72"/>
      <c r="F81" s="72"/>
      <c r="G81" s="72"/>
      <c r="H81" s="72"/>
      <c r="I81" s="189"/>
      <c r="J81" s="72"/>
      <c r="K81" s="72"/>
      <c r="L81" s="70"/>
    </row>
    <row r="82" s="1" customFormat="1" ht="18" customHeight="1">
      <c r="B82" s="44"/>
      <c r="C82" s="74" t="s">
        <v>23</v>
      </c>
      <c r="D82" s="72"/>
      <c r="E82" s="72"/>
      <c r="F82" s="191" t="str">
        <f>F12</f>
        <v>Podhořská</v>
      </c>
      <c r="G82" s="72"/>
      <c r="H82" s="72"/>
      <c r="I82" s="192" t="s">
        <v>25</v>
      </c>
      <c r="J82" s="83" t="str">
        <f>IF(J12="","",J12)</f>
        <v>14. 1. 2019</v>
      </c>
      <c r="K82" s="72"/>
      <c r="L82" s="70"/>
    </row>
    <row r="83" s="1" customFormat="1" ht="6.96" customHeight="1">
      <c r="B83" s="44"/>
      <c r="C83" s="72"/>
      <c r="D83" s="72"/>
      <c r="E83" s="72"/>
      <c r="F83" s="72"/>
      <c r="G83" s="72"/>
      <c r="H83" s="72"/>
      <c r="I83" s="189"/>
      <c r="J83" s="72"/>
      <c r="K83" s="72"/>
      <c r="L83" s="70"/>
    </row>
    <row r="84" s="1" customFormat="1">
      <c r="B84" s="44"/>
      <c r="C84" s="74" t="s">
        <v>27</v>
      </c>
      <c r="D84" s="72"/>
      <c r="E84" s="72"/>
      <c r="F84" s="191" t="str">
        <f>E15</f>
        <v>Město Odry</v>
      </c>
      <c r="G84" s="72"/>
      <c r="H84" s="72"/>
      <c r="I84" s="192" t="s">
        <v>35</v>
      </c>
      <c r="J84" s="191" t="str">
        <f>E21</f>
        <v>BYVAST pro s.r.o.</v>
      </c>
      <c r="K84" s="72"/>
      <c r="L84" s="70"/>
    </row>
    <row r="85" s="1" customFormat="1" ht="14.4" customHeight="1">
      <c r="B85" s="44"/>
      <c r="C85" s="74" t="s">
        <v>33</v>
      </c>
      <c r="D85" s="72"/>
      <c r="E85" s="72"/>
      <c r="F85" s="191" t="str">
        <f>IF(E18="","",E18)</f>
        <v/>
      </c>
      <c r="G85" s="72"/>
      <c r="H85" s="72"/>
      <c r="I85" s="189"/>
      <c r="J85" s="72"/>
      <c r="K85" s="72"/>
      <c r="L85" s="70"/>
    </row>
    <row r="86" s="1" customFormat="1" ht="10.32" customHeight="1">
      <c r="B86" s="44"/>
      <c r="C86" s="72"/>
      <c r="D86" s="72"/>
      <c r="E86" s="72"/>
      <c r="F86" s="72"/>
      <c r="G86" s="72"/>
      <c r="H86" s="72"/>
      <c r="I86" s="189"/>
      <c r="J86" s="72"/>
      <c r="K86" s="72"/>
      <c r="L86" s="70"/>
    </row>
    <row r="87" s="9" customFormat="1" ht="29.28" customHeight="1">
      <c r="B87" s="193"/>
      <c r="C87" s="194" t="s">
        <v>116</v>
      </c>
      <c r="D87" s="195" t="s">
        <v>61</v>
      </c>
      <c r="E87" s="195" t="s">
        <v>57</v>
      </c>
      <c r="F87" s="195" t="s">
        <v>117</v>
      </c>
      <c r="G87" s="195" t="s">
        <v>118</v>
      </c>
      <c r="H87" s="195" t="s">
        <v>119</v>
      </c>
      <c r="I87" s="196" t="s">
        <v>120</v>
      </c>
      <c r="J87" s="195" t="s">
        <v>100</v>
      </c>
      <c r="K87" s="197" t="s">
        <v>121</v>
      </c>
      <c r="L87" s="198"/>
      <c r="M87" s="100" t="s">
        <v>122</v>
      </c>
      <c r="N87" s="101" t="s">
        <v>46</v>
      </c>
      <c r="O87" s="101" t="s">
        <v>123</v>
      </c>
      <c r="P87" s="101" t="s">
        <v>124</v>
      </c>
      <c r="Q87" s="101" t="s">
        <v>125</v>
      </c>
      <c r="R87" s="101" t="s">
        <v>126</v>
      </c>
      <c r="S87" s="101" t="s">
        <v>127</v>
      </c>
      <c r="T87" s="102" t="s">
        <v>128</v>
      </c>
    </row>
    <row r="88" s="1" customFormat="1" ht="29.28" customHeight="1">
      <c r="B88" s="44"/>
      <c r="C88" s="106" t="s">
        <v>101</v>
      </c>
      <c r="D88" s="72"/>
      <c r="E88" s="72"/>
      <c r="F88" s="72"/>
      <c r="G88" s="72"/>
      <c r="H88" s="72"/>
      <c r="I88" s="189"/>
      <c r="J88" s="199">
        <f>BK88</f>
        <v>0</v>
      </c>
      <c r="K88" s="72"/>
      <c r="L88" s="70"/>
      <c r="M88" s="103"/>
      <c r="N88" s="104"/>
      <c r="O88" s="104"/>
      <c r="P88" s="200">
        <f>P89+P120</f>
        <v>0</v>
      </c>
      <c r="Q88" s="104"/>
      <c r="R88" s="200">
        <f>R89+R120</f>
        <v>1.1397265000000001</v>
      </c>
      <c r="S88" s="104"/>
      <c r="T88" s="201">
        <f>T89+T120</f>
        <v>0.55780719999999995</v>
      </c>
      <c r="AT88" s="22" t="s">
        <v>75</v>
      </c>
      <c r="AU88" s="22" t="s">
        <v>102</v>
      </c>
      <c r="BK88" s="202">
        <f>BK89+BK120</f>
        <v>0</v>
      </c>
    </row>
    <row r="89" s="10" customFormat="1" ht="37.44" customHeight="1">
      <c r="B89" s="203"/>
      <c r="C89" s="204"/>
      <c r="D89" s="205" t="s">
        <v>75</v>
      </c>
      <c r="E89" s="206" t="s">
        <v>129</v>
      </c>
      <c r="F89" s="206" t="s">
        <v>130</v>
      </c>
      <c r="G89" s="204"/>
      <c r="H89" s="204"/>
      <c r="I89" s="207"/>
      <c r="J89" s="208">
        <f>BK89</f>
        <v>0</v>
      </c>
      <c r="K89" s="204"/>
      <c r="L89" s="209"/>
      <c r="M89" s="210"/>
      <c r="N89" s="211"/>
      <c r="O89" s="211"/>
      <c r="P89" s="212">
        <f>P90+P95+P104+P117</f>
        <v>0</v>
      </c>
      <c r="Q89" s="211"/>
      <c r="R89" s="212">
        <f>R90+R95+R104+R117</f>
        <v>0.22958149999999999</v>
      </c>
      <c r="S89" s="211"/>
      <c r="T89" s="213">
        <f>T90+T95+T104+T117</f>
        <v>0.0327</v>
      </c>
      <c r="AR89" s="214" t="s">
        <v>84</v>
      </c>
      <c r="AT89" s="215" t="s">
        <v>75</v>
      </c>
      <c r="AU89" s="215" t="s">
        <v>76</v>
      </c>
      <c r="AY89" s="214" t="s">
        <v>131</v>
      </c>
      <c r="BK89" s="216">
        <f>BK90+BK95+BK104+BK117</f>
        <v>0</v>
      </c>
    </row>
    <row r="90" s="10" customFormat="1" ht="19.92" customHeight="1">
      <c r="B90" s="203"/>
      <c r="C90" s="204"/>
      <c r="D90" s="205" t="s">
        <v>75</v>
      </c>
      <c r="E90" s="217" t="s">
        <v>132</v>
      </c>
      <c r="F90" s="217" t="s">
        <v>133</v>
      </c>
      <c r="G90" s="204"/>
      <c r="H90" s="204"/>
      <c r="I90" s="207"/>
      <c r="J90" s="218">
        <f>BK90</f>
        <v>0</v>
      </c>
      <c r="K90" s="204"/>
      <c r="L90" s="209"/>
      <c r="M90" s="210"/>
      <c r="N90" s="211"/>
      <c r="O90" s="211"/>
      <c r="P90" s="212">
        <f>SUM(P91:P94)</f>
        <v>0</v>
      </c>
      <c r="Q90" s="211"/>
      <c r="R90" s="212">
        <f>SUM(R91:R94)</f>
        <v>0.2267575</v>
      </c>
      <c r="S90" s="211"/>
      <c r="T90" s="213">
        <f>SUM(T91:T94)</f>
        <v>0</v>
      </c>
      <c r="AR90" s="214" t="s">
        <v>84</v>
      </c>
      <c r="AT90" s="215" t="s">
        <v>75</v>
      </c>
      <c r="AU90" s="215" t="s">
        <v>84</v>
      </c>
      <c r="AY90" s="214" t="s">
        <v>131</v>
      </c>
      <c r="BK90" s="216">
        <f>SUM(BK91:BK94)</f>
        <v>0</v>
      </c>
    </row>
    <row r="91" s="1" customFormat="1" ht="16.5" customHeight="1">
      <c r="B91" s="44"/>
      <c r="C91" s="219" t="s">
        <v>84</v>
      </c>
      <c r="D91" s="219" t="s">
        <v>134</v>
      </c>
      <c r="E91" s="220" t="s">
        <v>135</v>
      </c>
      <c r="F91" s="221" t="s">
        <v>136</v>
      </c>
      <c r="G91" s="222" t="s">
        <v>137</v>
      </c>
      <c r="H91" s="223">
        <v>3.75</v>
      </c>
      <c r="I91" s="224"/>
      <c r="J91" s="225">
        <f>ROUND(I91*H91,2)</f>
        <v>0</v>
      </c>
      <c r="K91" s="221" t="s">
        <v>138</v>
      </c>
      <c r="L91" s="70"/>
      <c r="M91" s="226" t="s">
        <v>21</v>
      </c>
      <c r="N91" s="227" t="s">
        <v>47</v>
      </c>
      <c r="O91" s="45"/>
      <c r="P91" s="228">
        <f>O91*H91</f>
        <v>0</v>
      </c>
      <c r="Q91" s="228">
        <v>0.041529999999999997</v>
      </c>
      <c r="R91" s="228">
        <f>Q91*H91</f>
        <v>0.1557375</v>
      </c>
      <c r="S91" s="228">
        <v>0</v>
      </c>
      <c r="T91" s="229">
        <f>S91*H91</f>
        <v>0</v>
      </c>
      <c r="AR91" s="22" t="s">
        <v>139</v>
      </c>
      <c r="AT91" s="22" t="s">
        <v>134</v>
      </c>
      <c r="AU91" s="22" t="s">
        <v>86</v>
      </c>
      <c r="AY91" s="22" t="s">
        <v>131</v>
      </c>
      <c r="BE91" s="230">
        <f>IF(N91="základní",J91,0)</f>
        <v>0</v>
      </c>
      <c r="BF91" s="230">
        <f>IF(N91="snížená",J91,0)</f>
        <v>0</v>
      </c>
      <c r="BG91" s="230">
        <f>IF(N91="zákl. přenesená",J91,0)</f>
        <v>0</v>
      </c>
      <c r="BH91" s="230">
        <f>IF(N91="sníž. přenesená",J91,0)</f>
        <v>0</v>
      </c>
      <c r="BI91" s="230">
        <f>IF(N91="nulová",J91,0)</f>
        <v>0</v>
      </c>
      <c r="BJ91" s="22" t="s">
        <v>84</v>
      </c>
      <c r="BK91" s="230">
        <f>ROUND(I91*H91,2)</f>
        <v>0</v>
      </c>
      <c r="BL91" s="22" t="s">
        <v>139</v>
      </c>
      <c r="BM91" s="22" t="s">
        <v>391</v>
      </c>
    </row>
    <row r="92" s="11" customFormat="1">
      <c r="B92" s="231"/>
      <c r="C92" s="232"/>
      <c r="D92" s="233" t="s">
        <v>141</v>
      </c>
      <c r="E92" s="234" t="s">
        <v>21</v>
      </c>
      <c r="F92" s="235" t="s">
        <v>392</v>
      </c>
      <c r="G92" s="232"/>
      <c r="H92" s="236">
        <v>3.75</v>
      </c>
      <c r="I92" s="237"/>
      <c r="J92" s="232"/>
      <c r="K92" s="232"/>
      <c r="L92" s="238"/>
      <c r="M92" s="239"/>
      <c r="N92" s="240"/>
      <c r="O92" s="240"/>
      <c r="P92" s="240"/>
      <c r="Q92" s="240"/>
      <c r="R92" s="240"/>
      <c r="S92" s="240"/>
      <c r="T92" s="241"/>
      <c r="AT92" s="242" t="s">
        <v>141</v>
      </c>
      <c r="AU92" s="242" t="s">
        <v>86</v>
      </c>
      <c r="AV92" s="11" t="s">
        <v>86</v>
      </c>
      <c r="AW92" s="11" t="s">
        <v>39</v>
      </c>
      <c r="AX92" s="11" t="s">
        <v>76</v>
      </c>
      <c r="AY92" s="242" t="s">
        <v>131</v>
      </c>
    </row>
    <row r="93" s="12" customFormat="1">
      <c r="B93" s="243"/>
      <c r="C93" s="244"/>
      <c r="D93" s="233" t="s">
        <v>141</v>
      </c>
      <c r="E93" s="245" t="s">
        <v>21</v>
      </c>
      <c r="F93" s="246" t="s">
        <v>143</v>
      </c>
      <c r="G93" s="244"/>
      <c r="H93" s="247">
        <v>3.75</v>
      </c>
      <c r="I93" s="248"/>
      <c r="J93" s="244"/>
      <c r="K93" s="244"/>
      <c r="L93" s="249"/>
      <c r="M93" s="250"/>
      <c r="N93" s="251"/>
      <c r="O93" s="251"/>
      <c r="P93" s="251"/>
      <c r="Q93" s="251"/>
      <c r="R93" s="251"/>
      <c r="S93" s="251"/>
      <c r="T93" s="252"/>
      <c r="AT93" s="253" t="s">
        <v>141</v>
      </c>
      <c r="AU93" s="253" t="s">
        <v>86</v>
      </c>
      <c r="AV93" s="12" t="s">
        <v>139</v>
      </c>
      <c r="AW93" s="12" t="s">
        <v>39</v>
      </c>
      <c r="AX93" s="12" t="s">
        <v>84</v>
      </c>
      <c r="AY93" s="253" t="s">
        <v>131</v>
      </c>
    </row>
    <row r="94" s="1" customFormat="1" ht="38.25" customHeight="1">
      <c r="B94" s="44"/>
      <c r="C94" s="219" t="s">
        <v>86</v>
      </c>
      <c r="D94" s="219" t="s">
        <v>134</v>
      </c>
      <c r="E94" s="220" t="s">
        <v>144</v>
      </c>
      <c r="F94" s="221" t="s">
        <v>145</v>
      </c>
      <c r="G94" s="222" t="s">
        <v>137</v>
      </c>
      <c r="H94" s="223">
        <v>1</v>
      </c>
      <c r="I94" s="224"/>
      <c r="J94" s="225">
        <f>ROUND(I94*H94,2)</f>
        <v>0</v>
      </c>
      <c r="K94" s="221" t="s">
        <v>138</v>
      </c>
      <c r="L94" s="70"/>
      <c r="M94" s="226" t="s">
        <v>21</v>
      </c>
      <c r="N94" s="227" t="s">
        <v>47</v>
      </c>
      <c r="O94" s="45"/>
      <c r="P94" s="228">
        <f>O94*H94</f>
        <v>0</v>
      </c>
      <c r="Q94" s="228">
        <v>0.07102</v>
      </c>
      <c r="R94" s="228">
        <f>Q94*H94</f>
        <v>0.07102</v>
      </c>
      <c r="S94" s="228">
        <v>0</v>
      </c>
      <c r="T94" s="229">
        <f>S94*H94</f>
        <v>0</v>
      </c>
      <c r="AR94" s="22" t="s">
        <v>139</v>
      </c>
      <c r="AT94" s="22" t="s">
        <v>134</v>
      </c>
      <c r="AU94" s="22" t="s">
        <v>86</v>
      </c>
      <c r="AY94" s="22" t="s">
        <v>131</v>
      </c>
      <c r="BE94" s="230">
        <f>IF(N94="základní",J94,0)</f>
        <v>0</v>
      </c>
      <c r="BF94" s="230">
        <f>IF(N94="snížená",J94,0)</f>
        <v>0</v>
      </c>
      <c r="BG94" s="230">
        <f>IF(N94="zákl. přenesená",J94,0)</f>
        <v>0</v>
      </c>
      <c r="BH94" s="230">
        <f>IF(N94="sníž. přenesená",J94,0)</f>
        <v>0</v>
      </c>
      <c r="BI94" s="230">
        <f>IF(N94="nulová",J94,0)</f>
        <v>0</v>
      </c>
      <c r="BJ94" s="22" t="s">
        <v>84</v>
      </c>
      <c r="BK94" s="230">
        <f>ROUND(I94*H94,2)</f>
        <v>0</v>
      </c>
      <c r="BL94" s="22" t="s">
        <v>139</v>
      </c>
      <c r="BM94" s="22" t="s">
        <v>393</v>
      </c>
    </row>
    <row r="95" s="10" customFormat="1" ht="29.88" customHeight="1">
      <c r="B95" s="203"/>
      <c r="C95" s="204"/>
      <c r="D95" s="205" t="s">
        <v>75</v>
      </c>
      <c r="E95" s="217" t="s">
        <v>147</v>
      </c>
      <c r="F95" s="217" t="s">
        <v>148</v>
      </c>
      <c r="G95" s="204"/>
      <c r="H95" s="204"/>
      <c r="I95" s="207"/>
      <c r="J95" s="218">
        <f>BK95</f>
        <v>0</v>
      </c>
      <c r="K95" s="204"/>
      <c r="L95" s="209"/>
      <c r="M95" s="210"/>
      <c r="N95" s="211"/>
      <c r="O95" s="211"/>
      <c r="P95" s="212">
        <f>SUM(P96:P103)</f>
        <v>0</v>
      </c>
      <c r="Q95" s="211"/>
      <c r="R95" s="212">
        <f>SUM(R96:R103)</f>
        <v>0.0028240000000000006</v>
      </c>
      <c r="S95" s="211"/>
      <c r="T95" s="213">
        <f>SUM(T96:T103)</f>
        <v>0.0327</v>
      </c>
      <c r="AR95" s="214" t="s">
        <v>84</v>
      </c>
      <c r="AT95" s="215" t="s">
        <v>75</v>
      </c>
      <c r="AU95" s="215" t="s">
        <v>84</v>
      </c>
      <c r="AY95" s="214" t="s">
        <v>131</v>
      </c>
      <c r="BK95" s="216">
        <f>SUM(BK96:BK103)</f>
        <v>0</v>
      </c>
    </row>
    <row r="96" s="1" customFormat="1" ht="25.5" customHeight="1">
      <c r="B96" s="44"/>
      <c r="C96" s="219" t="s">
        <v>149</v>
      </c>
      <c r="D96" s="219" t="s">
        <v>134</v>
      </c>
      <c r="E96" s="220" t="s">
        <v>150</v>
      </c>
      <c r="F96" s="221" t="s">
        <v>151</v>
      </c>
      <c r="G96" s="222" t="s">
        <v>137</v>
      </c>
      <c r="H96" s="223">
        <v>70</v>
      </c>
      <c r="I96" s="224"/>
      <c r="J96" s="225">
        <f>ROUND(I96*H96,2)</f>
        <v>0</v>
      </c>
      <c r="K96" s="221" t="s">
        <v>138</v>
      </c>
      <c r="L96" s="70"/>
      <c r="M96" s="226" t="s">
        <v>21</v>
      </c>
      <c r="N96" s="227" t="s">
        <v>47</v>
      </c>
      <c r="O96" s="45"/>
      <c r="P96" s="228">
        <f>O96*H96</f>
        <v>0</v>
      </c>
      <c r="Q96" s="228">
        <v>4.0000000000000003E-05</v>
      </c>
      <c r="R96" s="228">
        <f>Q96*H96</f>
        <v>0.0028000000000000004</v>
      </c>
      <c r="S96" s="228">
        <v>0</v>
      </c>
      <c r="T96" s="229">
        <f>S96*H96</f>
        <v>0</v>
      </c>
      <c r="AR96" s="22" t="s">
        <v>139</v>
      </c>
      <c r="AT96" s="22" t="s">
        <v>134</v>
      </c>
      <c r="AU96" s="22" t="s">
        <v>86</v>
      </c>
      <c r="AY96" s="22" t="s">
        <v>131</v>
      </c>
      <c r="BE96" s="230">
        <f>IF(N96="základní",J96,0)</f>
        <v>0</v>
      </c>
      <c r="BF96" s="230">
        <f>IF(N96="snížená",J96,0)</f>
        <v>0</v>
      </c>
      <c r="BG96" s="230">
        <f>IF(N96="zákl. přenesená",J96,0)</f>
        <v>0</v>
      </c>
      <c r="BH96" s="230">
        <f>IF(N96="sníž. přenesená",J96,0)</f>
        <v>0</v>
      </c>
      <c r="BI96" s="230">
        <f>IF(N96="nulová",J96,0)</f>
        <v>0</v>
      </c>
      <c r="BJ96" s="22" t="s">
        <v>84</v>
      </c>
      <c r="BK96" s="230">
        <f>ROUND(I96*H96,2)</f>
        <v>0</v>
      </c>
      <c r="BL96" s="22" t="s">
        <v>139</v>
      </c>
      <c r="BM96" s="22" t="s">
        <v>394</v>
      </c>
    </row>
    <row r="97" s="1" customFormat="1">
      <c r="B97" s="44"/>
      <c r="C97" s="72"/>
      <c r="D97" s="233" t="s">
        <v>153</v>
      </c>
      <c r="E97" s="72"/>
      <c r="F97" s="254" t="s">
        <v>154</v>
      </c>
      <c r="G97" s="72"/>
      <c r="H97" s="72"/>
      <c r="I97" s="189"/>
      <c r="J97" s="72"/>
      <c r="K97" s="72"/>
      <c r="L97" s="70"/>
      <c r="M97" s="255"/>
      <c r="N97" s="45"/>
      <c r="O97" s="45"/>
      <c r="P97" s="45"/>
      <c r="Q97" s="45"/>
      <c r="R97" s="45"/>
      <c r="S97" s="45"/>
      <c r="T97" s="93"/>
      <c r="AT97" s="22" t="s">
        <v>153</v>
      </c>
      <c r="AU97" s="22" t="s">
        <v>86</v>
      </c>
    </row>
    <row r="98" s="1" customFormat="1" ht="25.5" customHeight="1">
      <c r="B98" s="44"/>
      <c r="C98" s="219" t="s">
        <v>139</v>
      </c>
      <c r="D98" s="219" t="s">
        <v>134</v>
      </c>
      <c r="E98" s="220" t="s">
        <v>155</v>
      </c>
      <c r="F98" s="221" t="s">
        <v>156</v>
      </c>
      <c r="G98" s="222" t="s">
        <v>157</v>
      </c>
      <c r="H98" s="223">
        <v>3</v>
      </c>
      <c r="I98" s="224"/>
      <c r="J98" s="225">
        <f>ROUND(I98*H98,2)</f>
        <v>0</v>
      </c>
      <c r="K98" s="221" t="s">
        <v>138</v>
      </c>
      <c r="L98" s="70"/>
      <c r="M98" s="226" t="s">
        <v>21</v>
      </c>
      <c r="N98" s="227" t="s">
        <v>47</v>
      </c>
      <c r="O98" s="45"/>
      <c r="P98" s="228">
        <f>O98*H98</f>
        <v>0</v>
      </c>
      <c r="Q98" s="228">
        <v>0</v>
      </c>
      <c r="R98" s="228">
        <f>Q98*H98</f>
        <v>0</v>
      </c>
      <c r="S98" s="228">
        <v>0.0080000000000000002</v>
      </c>
      <c r="T98" s="229">
        <f>S98*H98</f>
        <v>0.024</v>
      </c>
      <c r="AR98" s="22" t="s">
        <v>139</v>
      </c>
      <c r="AT98" s="22" t="s">
        <v>134</v>
      </c>
      <c r="AU98" s="22" t="s">
        <v>86</v>
      </c>
      <c r="AY98" s="22" t="s">
        <v>131</v>
      </c>
      <c r="BE98" s="230">
        <f>IF(N98="základní",J98,0)</f>
        <v>0</v>
      </c>
      <c r="BF98" s="230">
        <f>IF(N98="snížená",J98,0)</f>
        <v>0</v>
      </c>
      <c r="BG98" s="230">
        <f>IF(N98="zákl. přenesená",J98,0)</f>
        <v>0</v>
      </c>
      <c r="BH98" s="230">
        <f>IF(N98="sníž. přenesená",J98,0)</f>
        <v>0</v>
      </c>
      <c r="BI98" s="230">
        <f>IF(N98="nulová",J98,0)</f>
        <v>0</v>
      </c>
      <c r="BJ98" s="22" t="s">
        <v>84</v>
      </c>
      <c r="BK98" s="230">
        <f>ROUND(I98*H98,2)</f>
        <v>0</v>
      </c>
      <c r="BL98" s="22" t="s">
        <v>139</v>
      </c>
      <c r="BM98" s="22" t="s">
        <v>395</v>
      </c>
    </row>
    <row r="99" s="1" customFormat="1" ht="25.5" customHeight="1">
      <c r="B99" s="44"/>
      <c r="C99" s="219" t="s">
        <v>159</v>
      </c>
      <c r="D99" s="219" t="s">
        <v>134</v>
      </c>
      <c r="E99" s="220" t="s">
        <v>160</v>
      </c>
      <c r="F99" s="221" t="s">
        <v>161</v>
      </c>
      <c r="G99" s="222" t="s">
        <v>157</v>
      </c>
      <c r="H99" s="223">
        <v>7.5</v>
      </c>
      <c r="I99" s="224"/>
      <c r="J99" s="225">
        <f>ROUND(I99*H99,2)</f>
        <v>0</v>
      </c>
      <c r="K99" s="221" t="s">
        <v>138</v>
      </c>
      <c r="L99" s="70"/>
      <c r="M99" s="226" t="s">
        <v>21</v>
      </c>
      <c r="N99" s="227" t="s">
        <v>47</v>
      </c>
      <c r="O99" s="45"/>
      <c r="P99" s="228">
        <f>O99*H99</f>
        <v>0</v>
      </c>
      <c r="Q99" s="228">
        <v>0</v>
      </c>
      <c r="R99" s="228">
        <f>Q99*H99</f>
        <v>0</v>
      </c>
      <c r="S99" s="228">
        <v>0.001</v>
      </c>
      <c r="T99" s="229">
        <f>S99*H99</f>
        <v>0.0074999999999999997</v>
      </c>
      <c r="AR99" s="22" t="s">
        <v>139</v>
      </c>
      <c r="AT99" s="22" t="s">
        <v>134</v>
      </c>
      <c r="AU99" s="22" t="s">
        <v>86</v>
      </c>
      <c r="AY99" s="22" t="s">
        <v>131</v>
      </c>
      <c r="BE99" s="230">
        <f>IF(N99="základní",J99,0)</f>
        <v>0</v>
      </c>
      <c r="BF99" s="230">
        <f>IF(N99="snížená",J99,0)</f>
        <v>0</v>
      </c>
      <c r="BG99" s="230">
        <f>IF(N99="zákl. přenesená",J99,0)</f>
        <v>0</v>
      </c>
      <c r="BH99" s="230">
        <f>IF(N99="sníž. přenesená",J99,0)</f>
        <v>0</v>
      </c>
      <c r="BI99" s="230">
        <f>IF(N99="nulová",J99,0)</f>
        <v>0</v>
      </c>
      <c r="BJ99" s="22" t="s">
        <v>84</v>
      </c>
      <c r="BK99" s="230">
        <f>ROUND(I99*H99,2)</f>
        <v>0</v>
      </c>
      <c r="BL99" s="22" t="s">
        <v>139</v>
      </c>
      <c r="BM99" s="22" t="s">
        <v>396</v>
      </c>
    </row>
    <row r="100" s="1" customFormat="1" ht="25.5" customHeight="1">
      <c r="B100" s="44"/>
      <c r="C100" s="219" t="s">
        <v>132</v>
      </c>
      <c r="D100" s="219" t="s">
        <v>134</v>
      </c>
      <c r="E100" s="220" t="s">
        <v>163</v>
      </c>
      <c r="F100" s="221" t="s">
        <v>164</v>
      </c>
      <c r="G100" s="222" t="s">
        <v>157</v>
      </c>
      <c r="H100" s="223">
        <v>1.2</v>
      </c>
      <c r="I100" s="224"/>
      <c r="J100" s="225">
        <f>ROUND(I100*H100,2)</f>
        <v>0</v>
      </c>
      <c r="K100" s="221" t="s">
        <v>138</v>
      </c>
      <c r="L100" s="70"/>
      <c r="M100" s="226" t="s">
        <v>21</v>
      </c>
      <c r="N100" s="227" t="s">
        <v>47</v>
      </c>
      <c r="O100" s="45"/>
      <c r="P100" s="228">
        <f>O100*H100</f>
        <v>0</v>
      </c>
      <c r="Q100" s="228">
        <v>2.0000000000000002E-05</v>
      </c>
      <c r="R100" s="228">
        <f>Q100*H100</f>
        <v>2.4000000000000001E-05</v>
      </c>
      <c r="S100" s="228">
        <v>0.001</v>
      </c>
      <c r="T100" s="229">
        <f>S100*H100</f>
        <v>0.0011999999999999999</v>
      </c>
      <c r="AR100" s="22" t="s">
        <v>139</v>
      </c>
      <c r="AT100" s="22" t="s">
        <v>134</v>
      </c>
      <c r="AU100" s="22" t="s">
        <v>86</v>
      </c>
      <c r="AY100" s="22" t="s">
        <v>131</v>
      </c>
      <c r="BE100" s="230">
        <f>IF(N100="základní",J100,0)</f>
        <v>0</v>
      </c>
      <c r="BF100" s="230">
        <f>IF(N100="snížená",J100,0)</f>
        <v>0</v>
      </c>
      <c r="BG100" s="230">
        <f>IF(N100="zákl. přenesená",J100,0)</f>
        <v>0</v>
      </c>
      <c r="BH100" s="230">
        <f>IF(N100="sníž. přenesená",J100,0)</f>
        <v>0</v>
      </c>
      <c r="BI100" s="230">
        <f>IF(N100="nulová",J100,0)</f>
        <v>0</v>
      </c>
      <c r="BJ100" s="22" t="s">
        <v>84</v>
      </c>
      <c r="BK100" s="230">
        <f>ROUND(I100*H100,2)</f>
        <v>0</v>
      </c>
      <c r="BL100" s="22" t="s">
        <v>139</v>
      </c>
      <c r="BM100" s="22" t="s">
        <v>397</v>
      </c>
    </row>
    <row r="101" s="1" customFormat="1">
      <c r="B101" s="44"/>
      <c r="C101" s="72"/>
      <c r="D101" s="233" t="s">
        <v>153</v>
      </c>
      <c r="E101" s="72"/>
      <c r="F101" s="254" t="s">
        <v>166</v>
      </c>
      <c r="G101" s="72"/>
      <c r="H101" s="72"/>
      <c r="I101" s="189"/>
      <c r="J101" s="72"/>
      <c r="K101" s="72"/>
      <c r="L101" s="70"/>
      <c r="M101" s="255"/>
      <c r="N101" s="45"/>
      <c r="O101" s="45"/>
      <c r="P101" s="45"/>
      <c r="Q101" s="45"/>
      <c r="R101" s="45"/>
      <c r="S101" s="45"/>
      <c r="T101" s="93"/>
      <c r="AT101" s="22" t="s">
        <v>153</v>
      </c>
      <c r="AU101" s="22" t="s">
        <v>86</v>
      </c>
    </row>
    <row r="102" s="11" customFormat="1">
      <c r="B102" s="231"/>
      <c r="C102" s="232"/>
      <c r="D102" s="233" t="s">
        <v>141</v>
      </c>
      <c r="E102" s="234" t="s">
        <v>21</v>
      </c>
      <c r="F102" s="235" t="s">
        <v>398</v>
      </c>
      <c r="G102" s="232"/>
      <c r="H102" s="236">
        <v>1.2</v>
      </c>
      <c r="I102" s="237"/>
      <c r="J102" s="232"/>
      <c r="K102" s="232"/>
      <c r="L102" s="238"/>
      <c r="M102" s="239"/>
      <c r="N102" s="240"/>
      <c r="O102" s="240"/>
      <c r="P102" s="240"/>
      <c r="Q102" s="240"/>
      <c r="R102" s="240"/>
      <c r="S102" s="240"/>
      <c r="T102" s="241"/>
      <c r="AT102" s="242" t="s">
        <v>141</v>
      </c>
      <c r="AU102" s="242" t="s">
        <v>86</v>
      </c>
      <c r="AV102" s="11" t="s">
        <v>86</v>
      </c>
      <c r="AW102" s="11" t="s">
        <v>39</v>
      </c>
      <c r="AX102" s="11" t="s">
        <v>76</v>
      </c>
      <c r="AY102" s="242" t="s">
        <v>131</v>
      </c>
    </row>
    <row r="103" s="12" customFormat="1">
      <c r="B103" s="243"/>
      <c r="C103" s="244"/>
      <c r="D103" s="233" t="s">
        <v>141</v>
      </c>
      <c r="E103" s="245" t="s">
        <v>21</v>
      </c>
      <c r="F103" s="246" t="s">
        <v>143</v>
      </c>
      <c r="G103" s="244"/>
      <c r="H103" s="247">
        <v>1.2</v>
      </c>
      <c r="I103" s="248"/>
      <c r="J103" s="244"/>
      <c r="K103" s="244"/>
      <c r="L103" s="249"/>
      <c r="M103" s="250"/>
      <c r="N103" s="251"/>
      <c r="O103" s="251"/>
      <c r="P103" s="251"/>
      <c r="Q103" s="251"/>
      <c r="R103" s="251"/>
      <c r="S103" s="251"/>
      <c r="T103" s="252"/>
      <c r="AT103" s="253" t="s">
        <v>141</v>
      </c>
      <c r="AU103" s="253" t="s">
        <v>86</v>
      </c>
      <c r="AV103" s="12" t="s">
        <v>139</v>
      </c>
      <c r="AW103" s="12" t="s">
        <v>39</v>
      </c>
      <c r="AX103" s="12" t="s">
        <v>84</v>
      </c>
      <c r="AY103" s="253" t="s">
        <v>131</v>
      </c>
    </row>
    <row r="104" s="10" customFormat="1" ht="29.88" customHeight="1">
      <c r="B104" s="203"/>
      <c r="C104" s="204"/>
      <c r="D104" s="205" t="s">
        <v>75</v>
      </c>
      <c r="E104" s="217" t="s">
        <v>167</v>
      </c>
      <c r="F104" s="217" t="s">
        <v>168</v>
      </c>
      <c r="G104" s="204"/>
      <c r="H104" s="204"/>
      <c r="I104" s="207"/>
      <c r="J104" s="218">
        <f>BK104</f>
        <v>0</v>
      </c>
      <c r="K104" s="204"/>
      <c r="L104" s="209"/>
      <c r="M104" s="210"/>
      <c r="N104" s="211"/>
      <c r="O104" s="211"/>
      <c r="P104" s="212">
        <f>SUM(P105:P116)</f>
        <v>0</v>
      </c>
      <c r="Q104" s="211"/>
      <c r="R104" s="212">
        <f>SUM(R105:R116)</f>
        <v>0</v>
      </c>
      <c r="S104" s="211"/>
      <c r="T104" s="213">
        <f>SUM(T105:T116)</f>
        <v>0</v>
      </c>
      <c r="AR104" s="214" t="s">
        <v>84</v>
      </c>
      <c r="AT104" s="215" t="s">
        <v>75</v>
      </c>
      <c r="AU104" s="215" t="s">
        <v>84</v>
      </c>
      <c r="AY104" s="214" t="s">
        <v>131</v>
      </c>
      <c r="BK104" s="216">
        <f>SUM(BK105:BK116)</f>
        <v>0</v>
      </c>
    </row>
    <row r="105" s="1" customFormat="1" ht="25.5" customHeight="1">
      <c r="B105" s="44"/>
      <c r="C105" s="219" t="s">
        <v>169</v>
      </c>
      <c r="D105" s="219" t="s">
        <v>134</v>
      </c>
      <c r="E105" s="220" t="s">
        <v>170</v>
      </c>
      <c r="F105" s="221" t="s">
        <v>171</v>
      </c>
      <c r="G105" s="222" t="s">
        <v>172</v>
      </c>
      <c r="H105" s="223">
        <v>0.55800000000000005</v>
      </c>
      <c r="I105" s="224"/>
      <c r="J105" s="225">
        <f>ROUND(I105*H105,2)</f>
        <v>0</v>
      </c>
      <c r="K105" s="221" t="s">
        <v>138</v>
      </c>
      <c r="L105" s="70"/>
      <c r="M105" s="226" t="s">
        <v>21</v>
      </c>
      <c r="N105" s="227" t="s">
        <v>47</v>
      </c>
      <c r="O105" s="45"/>
      <c r="P105" s="228">
        <f>O105*H105</f>
        <v>0</v>
      </c>
      <c r="Q105" s="228">
        <v>0</v>
      </c>
      <c r="R105" s="228">
        <f>Q105*H105</f>
        <v>0</v>
      </c>
      <c r="S105" s="228">
        <v>0</v>
      </c>
      <c r="T105" s="229">
        <f>S105*H105</f>
        <v>0</v>
      </c>
      <c r="AR105" s="22" t="s">
        <v>139</v>
      </c>
      <c r="AT105" s="22" t="s">
        <v>134</v>
      </c>
      <c r="AU105" s="22" t="s">
        <v>86</v>
      </c>
      <c r="AY105" s="22" t="s">
        <v>131</v>
      </c>
      <c r="BE105" s="230">
        <f>IF(N105="základní",J105,0)</f>
        <v>0</v>
      </c>
      <c r="BF105" s="230">
        <f>IF(N105="snížená",J105,0)</f>
        <v>0</v>
      </c>
      <c r="BG105" s="230">
        <f>IF(N105="zákl. přenesená",J105,0)</f>
        <v>0</v>
      </c>
      <c r="BH105" s="230">
        <f>IF(N105="sníž. přenesená",J105,0)</f>
        <v>0</v>
      </c>
      <c r="BI105" s="230">
        <f>IF(N105="nulová",J105,0)</f>
        <v>0</v>
      </c>
      <c r="BJ105" s="22" t="s">
        <v>84</v>
      </c>
      <c r="BK105" s="230">
        <f>ROUND(I105*H105,2)</f>
        <v>0</v>
      </c>
      <c r="BL105" s="22" t="s">
        <v>139</v>
      </c>
      <c r="BM105" s="22" t="s">
        <v>399</v>
      </c>
    </row>
    <row r="106" s="1" customFormat="1">
      <c r="B106" s="44"/>
      <c r="C106" s="72"/>
      <c r="D106" s="233" t="s">
        <v>153</v>
      </c>
      <c r="E106" s="72"/>
      <c r="F106" s="254" t="s">
        <v>174</v>
      </c>
      <c r="G106" s="72"/>
      <c r="H106" s="72"/>
      <c r="I106" s="189"/>
      <c r="J106" s="72"/>
      <c r="K106" s="72"/>
      <c r="L106" s="70"/>
      <c r="M106" s="255"/>
      <c r="N106" s="45"/>
      <c r="O106" s="45"/>
      <c r="P106" s="45"/>
      <c r="Q106" s="45"/>
      <c r="R106" s="45"/>
      <c r="S106" s="45"/>
      <c r="T106" s="93"/>
      <c r="AT106" s="22" t="s">
        <v>153</v>
      </c>
      <c r="AU106" s="22" t="s">
        <v>86</v>
      </c>
    </row>
    <row r="107" s="1" customFormat="1" ht="38.25" customHeight="1">
      <c r="B107" s="44"/>
      <c r="C107" s="219" t="s">
        <v>175</v>
      </c>
      <c r="D107" s="219" t="s">
        <v>134</v>
      </c>
      <c r="E107" s="220" t="s">
        <v>176</v>
      </c>
      <c r="F107" s="221" t="s">
        <v>177</v>
      </c>
      <c r="G107" s="222" t="s">
        <v>172</v>
      </c>
      <c r="H107" s="223">
        <v>2.79</v>
      </c>
      <c r="I107" s="224"/>
      <c r="J107" s="225">
        <f>ROUND(I107*H107,2)</f>
        <v>0</v>
      </c>
      <c r="K107" s="221" t="s">
        <v>138</v>
      </c>
      <c r="L107" s="70"/>
      <c r="M107" s="226" t="s">
        <v>21</v>
      </c>
      <c r="N107" s="227" t="s">
        <v>47</v>
      </c>
      <c r="O107" s="45"/>
      <c r="P107" s="228">
        <f>O107*H107</f>
        <v>0</v>
      </c>
      <c r="Q107" s="228">
        <v>0</v>
      </c>
      <c r="R107" s="228">
        <f>Q107*H107</f>
        <v>0</v>
      </c>
      <c r="S107" s="228">
        <v>0</v>
      </c>
      <c r="T107" s="229">
        <f>S107*H107</f>
        <v>0</v>
      </c>
      <c r="AR107" s="22" t="s">
        <v>139</v>
      </c>
      <c r="AT107" s="22" t="s">
        <v>134</v>
      </c>
      <c r="AU107" s="22" t="s">
        <v>86</v>
      </c>
      <c r="AY107" s="22" t="s">
        <v>131</v>
      </c>
      <c r="BE107" s="230">
        <f>IF(N107="základní",J107,0)</f>
        <v>0</v>
      </c>
      <c r="BF107" s="230">
        <f>IF(N107="snížená",J107,0)</f>
        <v>0</v>
      </c>
      <c r="BG107" s="230">
        <f>IF(N107="zákl. přenesená",J107,0)</f>
        <v>0</v>
      </c>
      <c r="BH107" s="230">
        <f>IF(N107="sníž. přenesená",J107,0)</f>
        <v>0</v>
      </c>
      <c r="BI107" s="230">
        <f>IF(N107="nulová",J107,0)</f>
        <v>0</v>
      </c>
      <c r="BJ107" s="22" t="s">
        <v>84</v>
      </c>
      <c r="BK107" s="230">
        <f>ROUND(I107*H107,2)</f>
        <v>0</v>
      </c>
      <c r="BL107" s="22" t="s">
        <v>139</v>
      </c>
      <c r="BM107" s="22" t="s">
        <v>400</v>
      </c>
    </row>
    <row r="108" s="1" customFormat="1">
      <c r="B108" s="44"/>
      <c r="C108" s="72"/>
      <c r="D108" s="233" t="s">
        <v>153</v>
      </c>
      <c r="E108" s="72"/>
      <c r="F108" s="254" t="s">
        <v>174</v>
      </c>
      <c r="G108" s="72"/>
      <c r="H108" s="72"/>
      <c r="I108" s="189"/>
      <c r="J108" s="72"/>
      <c r="K108" s="72"/>
      <c r="L108" s="70"/>
      <c r="M108" s="255"/>
      <c r="N108" s="45"/>
      <c r="O108" s="45"/>
      <c r="P108" s="45"/>
      <c r="Q108" s="45"/>
      <c r="R108" s="45"/>
      <c r="S108" s="45"/>
      <c r="T108" s="93"/>
      <c r="AT108" s="22" t="s">
        <v>153</v>
      </c>
      <c r="AU108" s="22" t="s">
        <v>86</v>
      </c>
    </row>
    <row r="109" s="11" customFormat="1">
      <c r="B109" s="231"/>
      <c r="C109" s="232"/>
      <c r="D109" s="233" t="s">
        <v>141</v>
      </c>
      <c r="E109" s="232"/>
      <c r="F109" s="235" t="s">
        <v>401</v>
      </c>
      <c r="G109" s="232"/>
      <c r="H109" s="236">
        <v>2.79</v>
      </c>
      <c r="I109" s="237"/>
      <c r="J109" s="232"/>
      <c r="K109" s="232"/>
      <c r="L109" s="238"/>
      <c r="M109" s="239"/>
      <c r="N109" s="240"/>
      <c r="O109" s="240"/>
      <c r="P109" s="240"/>
      <c r="Q109" s="240"/>
      <c r="R109" s="240"/>
      <c r="S109" s="240"/>
      <c r="T109" s="241"/>
      <c r="AT109" s="242" t="s">
        <v>141</v>
      </c>
      <c r="AU109" s="242" t="s">
        <v>86</v>
      </c>
      <c r="AV109" s="11" t="s">
        <v>86</v>
      </c>
      <c r="AW109" s="11" t="s">
        <v>6</v>
      </c>
      <c r="AX109" s="11" t="s">
        <v>84</v>
      </c>
      <c r="AY109" s="242" t="s">
        <v>131</v>
      </c>
    </row>
    <row r="110" s="1" customFormat="1" ht="25.5" customHeight="1">
      <c r="B110" s="44"/>
      <c r="C110" s="219" t="s">
        <v>147</v>
      </c>
      <c r="D110" s="219" t="s">
        <v>134</v>
      </c>
      <c r="E110" s="220" t="s">
        <v>180</v>
      </c>
      <c r="F110" s="221" t="s">
        <v>181</v>
      </c>
      <c r="G110" s="222" t="s">
        <v>172</v>
      </c>
      <c r="H110" s="223">
        <v>0.55800000000000005</v>
      </c>
      <c r="I110" s="224"/>
      <c r="J110" s="225">
        <f>ROUND(I110*H110,2)</f>
        <v>0</v>
      </c>
      <c r="K110" s="221" t="s">
        <v>138</v>
      </c>
      <c r="L110" s="70"/>
      <c r="M110" s="226" t="s">
        <v>21</v>
      </c>
      <c r="N110" s="227" t="s">
        <v>47</v>
      </c>
      <c r="O110" s="45"/>
      <c r="P110" s="228">
        <f>O110*H110</f>
        <v>0</v>
      </c>
      <c r="Q110" s="228">
        <v>0</v>
      </c>
      <c r="R110" s="228">
        <f>Q110*H110</f>
        <v>0</v>
      </c>
      <c r="S110" s="228">
        <v>0</v>
      </c>
      <c r="T110" s="229">
        <f>S110*H110</f>
        <v>0</v>
      </c>
      <c r="AR110" s="22" t="s">
        <v>139</v>
      </c>
      <c r="AT110" s="22" t="s">
        <v>134</v>
      </c>
      <c r="AU110" s="22" t="s">
        <v>86</v>
      </c>
      <c r="AY110" s="22" t="s">
        <v>131</v>
      </c>
      <c r="BE110" s="230">
        <f>IF(N110="základní",J110,0)</f>
        <v>0</v>
      </c>
      <c r="BF110" s="230">
        <f>IF(N110="snížená",J110,0)</f>
        <v>0</v>
      </c>
      <c r="BG110" s="230">
        <f>IF(N110="zákl. přenesená",J110,0)</f>
        <v>0</v>
      </c>
      <c r="BH110" s="230">
        <f>IF(N110="sníž. přenesená",J110,0)</f>
        <v>0</v>
      </c>
      <c r="BI110" s="230">
        <f>IF(N110="nulová",J110,0)</f>
        <v>0</v>
      </c>
      <c r="BJ110" s="22" t="s">
        <v>84</v>
      </c>
      <c r="BK110" s="230">
        <f>ROUND(I110*H110,2)</f>
        <v>0</v>
      </c>
      <c r="BL110" s="22" t="s">
        <v>139</v>
      </c>
      <c r="BM110" s="22" t="s">
        <v>402</v>
      </c>
    </row>
    <row r="111" s="1" customFormat="1">
      <c r="B111" s="44"/>
      <c r="C111" s="72"/>
      <c r="D111" s="233" t="s">
        <v>153</v>
      </c>
      <c r="E111" s="72"/>
      <c r="F111" s="254" t="s">
        <v>183</v>
      </c>
      <c r="G111" s="72"/>
      <c r="H111" s="72"/>
      <c r="I111" s="189"/>
      <c r="J111" s="72"/>
      <c r="K111" s="72"/>
      <c r="L111" s="70"/>
      <c r="M111" s="255"/>
      <c r="N111" s="45"/>
      <c r="O111" s="45"/>
      <c r="P111" s="45"/>
      <c r="Q111" s="45"/>
      <c r="R111" s="45"/>
      <c r="S111" s="45"/>
      <c r="T111" s="93"/>
      <c r="AT111" s="22" t="s">
        <v>153</v>
      </c>
      <c r="AU111" s="22" t="s">
        <v>86</v>
      </c>
    </row>
    <row r="112" s="1" customFormat="1" ht="25.5" customHeight="1">
      <c r="B112" s="44"/>
      <c r="C112" s="219" t="s">
        <v>184</v>
      </c>
      <c r="D112" s="219" t="s">
        <v>134</v>
      </c>
      <c r="E112" s="220" t="s">
        <v>185</v>
      </c>
      <c r="F112" s="221" t="s">
        <v>186</v>
      </c>
      <c r="G112" s="222" t="s">
        <v>172</v>
      </c>
      <c r="H112" s="223">
        <v>8.3699999999999992</v>
      </c>
      <c r="I112" s="224"/>
      <c r="J112" s="225">
        <f>ROUND(I112*H112,2)</f>
        <v>0</v>
      </c>
      <c r="K112" s="221" t="s">
        <v>138</v>
      </c>
      <c r="L112" s="70"/>
      <c r="M112" s="226" t="s">
        <v>21</v>
      </c>
      <c r="N112" s="227" t="s">
        <v>47</v>
      </c>
      <c r="O112" s="45"/>
      <c r="P112" s="228">
        <f>O112*H112</f>
        <v>0</v>
      </c>
      <c r="Q112" s="228">
        <v>0</v>
      </c>
      <c r="R112" s="228">
        <f>Q112*H112</f>
        <v>0</v>
      </c>
      <c r="S112" s="228">
        <v>0</v>
      </c>
      <c r="T112" s="229">
        <f>S112*H112</f>
        <v>0</v>
      </c>
      <c r="AR112" s="22" t="s">
        <v>139</v>
      </c>
      <c r="AT112" s="22" t="s">
        <v>134</v>
      </c>
      <c r="AU112" s="22" t="s">
        <v>86</v>
      </c>
      <c r="AY112" s="22" t="s">
        <v>131</v>
      </c>
      <c r="BE112" s="230">
        <f>IF(N112="základní",J112,0)</f>
        <v>0</v>
      </c>
      <c r="BF112" s="230">
        <f>IF(N112="snížená",J112,0)</f>
        <v>0</v>
      </c>
      <c r="BG112" s="230">
        <f>IF(N112="zákl. přenesená",J112,0)</f>
        <v>0</v>
      </c>
      <c r="BH112" s="230">
        <f>IF(N112="sníž. přenesená",J112,0)</f>
        <v>0</v>
      </c>
      <c r="BI112" s="230">
        <f>IF(N112="nulová",J112,0)</f>
        <v>0</v>
      </c>
      <c r="BJ112" s="22" t="s">
        <v>84</v>
      </c>
      <c r="BK112" s="230">
        <f>ROUND(I112*H112,2)</f>
        <v>0</v>
      </c>
      <c r="BL112" s="22" t="s">
        <v>139</v>
      </c>
      <c r="BM112" s="22" t="s">
        <v>403</v>
      </c>
    </row>
    <row r="113" s="1" customFormat="1">
      <c r="B113" s="44"/>
      <c r="C113" s="72"/>
      <c r="D113" s="233" t="s">
        <v>153</v>
      </c>
      <c r="E113" s="72"/>
      <c r="F113" s="254" t="s">
        <v>183</v>
      </c>
      <c r="G113" s="72"/>
      <c r="H113" s="72"/>
      <c r="I113" s="189"/>
      <c r="J113" s="72"/>
      <c r="K113" s="72"/>
      <c r="L113" s="70"/>
      <c r="M113" s="255"/>
      <c r="N113" s="45"/>
      <c r="O113" s="45"/>
      <c r="P113" s="45"/>
      <c r="Q113" s="45"/>
      <c r="R113" s="45"/>
      <c r="S113" s="45"/>
      <c r="T113" s="93"/>
      <c r="AT113" s="22" t="s">
        <v>153</v>
      </c>
      <c r="AU113" s="22" t="s">
        <v>86</v>
      </c>
    </row>
    <row r="114" s="11" customFormat="1">
      <c r="B114" s="231"/>
      <c r="C114" s="232"/>
      <c r="D114" s="233" t="s">
        <v>141</v>
      </c>
      <c r="E114" s="232"/>
      <c r="F114" s="235" t="s">
        <v>404</v>
      </c>
      <c r="G114" s="232"/>
      <c r="H114" s="236">
        <v>8.3699999999999992</v>
      </c>
      <c r="I114" s="237"/>
      <c r="J114" s="232"/>
      <c r="K114" s="232"/>
      <c r="L114" s="238"/>
      <c r="M114" s="239"/>
      <c r="N114" s="240"/>
      <c r="O114" s="240"/>
      <c r="P114" s="240"/>
      <c r="Q114" s="240"/>
      <c r="R114" s="240"/>
      <c r="S114" s="240"/>
      <c r="T114" s="241"/>
      <c r="AT114" s="242" t="s">
        <v>141</v>
      </c>
      <c r="AU114" s="242" t="s">
        <v>86</v>
      </c>
      <c r="AV114" s="11" t="s">
        <v>86</v>
      </c>
      <c r="AW114" s="11" t="s">
        <v>6</v>
      </c>
      <c r="AX114" s="11" t="s">
        <v>84</v>
      </c>
      <c r="AY114" s="242" t="s">
        <v>131</v>
      </c>
    </row>
    <row r="115" s="1" customFormat="1" ht="38.25" customHeight="1">
      <c r="B115" s="44"/>
      <c r="C115" s="219" t="s">
        <v>189</v>
      </c>
      <c r="D115" s="219" t="s">
        <v>134</v>
      </c>
      <c r="E115" s="220" t="s">
        <v>190</v>
      </c>
      <c r="F115" s="221" t="s">
        <v>191</v>
      </c>
      <c r="G115" s="222" t="s">
        <v>172</v>
      </c>
      <c r="H115" s="223">
        <v>0.38</v>
      </c>
      <c r="I115" s="224"/>
      <c r="J115" s="225">
        <f>ROUND(I115*H115,2)</f>
        <v>0</v>
      </c>
      <c r="K115" s="221" t="s">
        <v>138</v>
      </c>
      <c r="L115" s="70"/>
      <c r="M115" s="226" t="s">
        <v>21</v>
      </c>
      <c r="N115" s="227" t="s">
        <v>47</v>
      </c>
      <c r="O115" s="45"/>
      <c r="P115" s="228">
        <f>O115*H115</f>
        <v>0</v>
      </c>
      <c r="Q115" s="228">
        <v>0</v>
      </c>
      <c r="R115" s="228">
        <f>Q115*H115</f>
        <v>0</v>
      </c>
      <c r="S115" s="228">
        <v>0</v>
      </c>
      <c r="T115" s="229">
        <f>S115*H115</f>
        <v>0</v>
      </c>
      <c r="AR115" s="22" t="s">
        <v>139</v>
      </c>
      <c r="AT115" s="22" t="s">
        <v>134</v>
      </c>
      <c r="AU115" s="22" t="s">
        <v>86</v>
      </c>
      <c r="AY115" s="22" t="s">
        <v>131</v>
      </c>
      <c r="BE115" s="230">
        <f>IF(N115="základní",J115,0)</f>
        <v>0</v>
      </c>
      <c r="BF115" s="230">
        <f>IF(N115="snížená",J115,0)</f>
        <v>0</v>
      </c>
      <c r="BG115" s="230">
        <f>IF(N115="zákl. přenesená",J115,0)</f>
        <v>0</v>
      </c>
      <c r="BH115" s="230">
        <f>IF(N115="sníž. přenesená",J115,0)</f>
        <v>0</v>
      </c>
      <c r="BI115" s="230">
        <f>IF(N115="nulová",J115,0)</f>
        <v>0</v>
      </c>
      <c r="BJ115" s="22" t="s">
        <v>84</v>
      </c>
      <c r="BK115" s="230">
        <f>ROUND(I115*H115,2)</f>
        <v>0</v>
      </c>
      <c r="BL115" s="22" t="s">
        <v>139</v>
      </c>
      <c r="BM115" s="22" t="s">
        <v>405</v>
      </c>
    </row>
    <row r="116" s="1" customFormat="1">
      <c r="B116" s="44"/>
      <c r="C116" s="72"/>
      <c r="D116" s="233" t="s">
        <v>153</v>
      </c>
      <c r="E116" s="72"/>
      <c r="F116" s="254" t="s">
        <v>193</v>
      </c>
      <c r="G116" s="72"/>
      <c r="H116" s="72"/>
      <c r="I116" s="189"/>
      <c r="J116" s="72"/>
      <c r="K116" s="72"/>
      <c r="L116" s="70"/>
      <c r="M116" s="255"/>
      <c r="N116" s="45"/>
      <c r="O116" s="45"/>
      <c r="P116" s="45"/>
      <c r="Q116" s="45"/>
      <c r="R116" s="45"/>
      <c r="S116" s="45"/>
      <c r="T116" s="93"/>
      <c r="AT116" s="22" t="s">
        <v>153</v>
      </c>
      <c r="AU116" s="22" t="s">
        <v>86</v>
      </c>
    </row>
    <row r="117" s="10" customFormat="1" ht="29.88" customHeight="1">
      <c r="B117" s="203"/>
      <c r="C117" s="204"/>
      <c r="D117" s="205" t="s">
        <v>75</v>
      </c>
      <c r="E117" s="217" t="s">
        <v>194</v>
      </c>
      <c r="F117" s="217" t="s">
        <v>195</v>
      </c>
      <c r="G117" s="204"/>
      <c r="H117" s="204"/>
      <c r="I117" s="207"/>
      <c r="J117" s="218">
        <f>BK117</f>
        <v>0</v>
      </c>
      <c r="K117" s="204"/>
      <c r="L117" s="209"/>
      <c r="M117" s="210"/>
      <c r="N117" s="211"/>
      <c r="O117" s="211"/>
      <c r="P117" s="212">
        <f>SUM(P118:P119)</f>
        <v>0</v>
      </c>
      <c r="Q117" s="211"/>
      <c r="R117" s="212">
        <f>SUM(R118:R119)</f>
        <v>0</v>
      </c>
      <c r="S117" s="211"/>
      <c r="T117" s="213">
        <f>SUM(T118:T119)</f>
        <v>0</v>
      </c>
      <c r="AR117" s="214" t="s">
        <v>84</v>
      </c>
      <c r="AT117" s="215" t="s">
        <v>75</v>
      </c>
      <c r="AU117" s="215" t="s">
        <v>84</v>
      </c>
      <c r="AY117" s="214" t="s">
        <v>131</v>
      </c>
      <c r="BK117" s="216">
        <f>SUM(BK118:BK119)</f>
        <v>0</v>
      </c>
    </row>
    <row r="118" s="1" customFormat="1" ht="38.25" customHeight="1">
      <c r="B118" s="44"/>
      <c r="C118" s="219" t="s">
        <v>196</v>
      </c>
      <c r="D118" s="219" t="s">
        <v>134</v>
      </c>
      <c r="E118" s="220" t="s">
        <v>197</v>
      </c>
      <c r="F118" s="221" t="s">
        <v>198</v>
      </c>
      <c r="G118" s="222" t="s">
        <v>172</v>
      </c>
      <c r="H118" s="223">
        <v>0.23000000000000001</v>
      </c>
      <c r="I118" s="224"/>
      <c r="J118" s="225">
        <f>ROUND(I118*H118,2)</f>
        <v>0</v>
      </c>
      <c r="K118" s="221" t="s">
        <v>138</v>
      </c>
      <c r="L118" s="70"/>
      <c r="M118" s="226" t="s">
        <v>21</v>
      </c>
      <c r="N118" s="227" t="s">
        <v>47</v>
      </c>
      <c r="O118" s="45"/>
      <c r="P118" s="228">
        <f>O118*H118</f>
        <v>0</v>
      </c>
      <c r="Q118" s="228">
        <v>0</v>
      </c>
      <c r="R118" s="228">
        <f>Q118*H118</f>
        <v>0</v>
      </c>
      <c r="S118" s="228">
        <v>0</v>
      </c>
      <c r="T118" s="229">
        <f>S118*H118</f>
        <v>0</v>
      </c>
      <c r="AR118" s="22" t="s">
        <v>139</v>
      </c>
      <c r="AT118" s="22" t="s">
        <v>134</v>
      </c>
      <c r="AU118" s="22" t="s">
        <v>86</v>
      </c>
      <c r="AY118" s="22" t="s">
        <v>131</v>
      </c>
      <c r="BE118" s="230">
        <f>IF(N118="základní",J118,0)</f>
        <v>0</v>
      </c>
      <c r="BF118" s="230">
        <f>IF(N118="snížená",J118,0)</f>
        <v>0</v>
      </c>
      <c r="BG118" s="230">
        <f>IF(N118="zákl. přenesená",J118,0)</f>
        <v>0</v>
      </c>
      <c r="BH118" s="230">
        <f>IF(N118="sníž. přenesená",J118,0)</f>
        <v>0</v>
      </c>
      <c r="BI118" s="230">
        <f>IF(N118="nulová",J118,0)</f>
        <v>0</v>
      </c>
      <c r="BJ118" s="22" t="s">
        <v>84</v>
      </c>
      <c r="BK118" s="230">
        <f>ROUND(I118*H118,2)</f>
        <v>0</v>
      </c>
      <c r="BL118" s="22" t="s">
        <v>139</v>
      </c>
      <c r="BM118" s="22" t="s">
        <v>406</v>
      </c>
    </row>
    <row r="119" s="1" customFormat="1">
      <c r="B119" s="44"/>
      <c r="C119" s="72"/>
      <c r="D119" s="233" t="s">
        <v>153</v>
      </c>
      <c r="E119" s="72"/>
      <c r="F119" s="254" t="s">
        <v>200</v>
      </c>
      <c r="G119" s="72"/>
      <c r="H119" s="72"/>
      <c r="I119" s="189"/>
      <c r="J119" s="72"/>
      <c r="K119" s="72"/>
      <c r="L119" s="70"/>
      <c r="M119" s="255"/>
      <c r="N119" s="45"/>
      <c r="O119" s="45"/>
      <c r="P119" s="45"/>
      <c r="Q119" s="45"/>
      <c r="R119" s="45"/>
      <c r="S119" s="45"/>
      <c r="T119" s="93"/>
      <c r="AT119" s="22" t="s">
        <v>153</v>
      </c>
      <c r="AU119" s="22" t="s">
        <v>86</v>
      </c>
    </row>
    <row r="120" s="10" customFormat="1" ht="37.44" customHeight="1">
      <c r="B120" s="203"/>
      <c r="C120" s="204"/>
      <c r="D120" s="205" t="s">
        <v>75</v>
      </c>
      <c r="E120" s="206" t="s">
        <v>201</v>
      </c>
      <c r="F120" s="206" t="s">
        <v>202</v>
      </c>
      <c r="G120" s="204"/>
      <c r="H120" s="204"/>
      <c r="I120" s="207"/>
      <c r="J120" s="208">
        <f>BK120</f>
        <v>0</v>
      </c>
      <c r="K120" s="204"/>
      <c r="L120" s="209"/>
      <c r="M120" s="210"/>
      <c r="N120" s="211"/>
      <c r="O120" s="211"/>
      <c r="P120" s="212">
        <f>P121+P135+P152+P175+P178+P182</f>
        <v>0</v>
      </c>
      <c r="Q120" s="211"/>
      <c r="R120" s="212">
        <f>R121+R135+R152+R175+R178+R182</f>
        <v>0.91014499999999998</v>
      </c>
      <c r="S120" s="211"/>
      <c r="T120" s="213">
        <f>T121+T135+T152+T175+T178+T182</f>
        <v>0.5251072</v>
      </c>
      <c r="AR120" s="214" t="s">
        <v>86</v>
      </c>
      <c r="AT120" s="215" t="s">
        <v>75</v>
      </c>
      <c r="AU120" s="215" t="s">
        <v>76</v>
      </c>
      <c r="AY120" s="214" t="s">
        <v>131</v>
      </c>
      <c r="BK120" s="216">
        <f>BK121+BK135+BK152+BK175+BK178+BK182</f>
        <v>0</v>
      </c>
    </row>
    <row r="121" s="10" customFormat="1" ht="19.92" customHeight="1">
      <c r="B121" s="203"/>
      <c r="C121" s="204"/>
      <c r="D121" s="205" t="s">
        <v>75</v>
      </c>
      <c r="E121" s="217" t="s">
        <v>203</v>
      </c>
      <c r="F121" s="217" t="s">
        <v>204</v>
      </c>
      <c r="G121" s="204"/>
      <c r="H121" s="204"/>
      <c r="I121" s="207"/>
      <c r="J121" s="218">
        <f>BK121</f>
        <v>0</v>
      </c>
      <c r="K121" s="204"/>
      <c r="L121" s="209"/>
      <c r="M121" s="210"/>
      <c r="N121" s="211"/>
      <c r="O121" s="211"/>
      <c r="P121" s="212">
        <f>SUM(P122:P134)</f>
        <v>0</v>
      </c>
      <c r="Q121" s="211"/>
      <c r="R121" s="212">
        <f>SUM(R122:R134)</f>
        <v>0.57869999999999999</v>
      </c>
      <c r="S121" s="211"/>
      <c r="T121" s="213">
        <f>SUM(T122:T134)</f>
        <v>0.030441599999999999</v>
      </c>
      <c r="AR121" s="214" t="s">
        <v>86</v>
      </c>
      <c r="AT121" s="215" t="s">
        <v>75</v>
      </c>
      <c r="AU121" s="215" t="s">
        <v>84</v>
      </c>
      <c r="AY121" s="214" t="s">
        <v>131</v>
      </c>
      <c r="BK121" s="216">
        <f>SUM(BK122:BK134)</f>
        <v>0</v>
      </c>
    </row>
    <row r="122" s="1" customFormat="1" ht="16.5" customHeight="1">
      <c r="B122" s="44"/>
      <c r="C122" s="219" t="s">
        <v>205</v>
      </c>
      <c r="D122" s="219" t="s">
        <v>134</v>
      </c>
      <c r="E122" s="220" t="s">
        <v>206</v>
      </c>
      <c r="F122" s="221" t="s">
        <v>207</v>
      </c>
      <c r="G122" s="222" t="s">
        <v>137</v>
      </c>
      <c r="H122" s="223">
        <v>2.8799999999999999</v>
      </c>
      <c r="I122" s="224"/>
      <c r="J122" s="225">
        <f>ROUND(I122*H122,2)</f>
        <v>0</v>
      </c>
      <c r="K122" s="221" t="s">
        <v>138</v>
      </c>
      <c r="L122" s="70"/>
      <c r="M122" s="226" t="s">
        <v>21</v>
      </c>
      <c r="N122" s="227" t="s">
        <v>47</v>
      </c>
      <c r="O122" s="45"/>
      <c r="P122" s="228">
        <f>O122*H122</f>
        <v>0</v>
      </c>
      <c r="Q122" s="228">
        <v>0</v>
      </c>
      <c r="R122" s="228">
        <f>Q122*H122</f>
        <v>0</v>
      </c>
      <c r="S122" s="228">
        <v>0.01057</v>
      </c>
      <c r="T122" s="229">
        <f>S122*H122</f>
        <v>0.030441599999999999</v>
      </c>
      <c r="AR122" s="22" t="s">
        <v>208</v>
      </c>
      <c r="AT122" s="22" t="s">
        <v>134</v>
      </c>
      <c r="AU122" s="22" t="s">
        <v>86</v>
      </c>
      <c r="AY122" s="22" t="s">
        <v>131</v>
      </c>
      <c r="BE122" s="230">
        <f>IF(N122="základní",J122,0)</f>
        <v>0</v>
      </c>
      <c r="BF122" s="230">
        <f>IF(N122="snížená",J122,0)</f>
        <v>0</v>
      </c>
      <c r="BG122" s="230">
        <f>IF(N122="zákl. přenesená",J122,0)</f>
        <v>0</v>
      </c>
      <c r="BH122" s="230">
        <f>IF(N122="sníž. přenesená",J122,0)</f>
        <v>0</v>
      </c>
      <c r="BI122" s="230">
        <f>IF(N122="nulová",J122,0)</f>
        <v>0</v>
      </c>
      <c r="BJ122" s="22" t="s">
        <v>84</v>
      </c>
      <c r="BK122" s="230">
        <f>ROUND(I122*H122,2)</f>
        <v>0</v>
      </c>
      <c r="BL122" s="22" t="s">
        <v>208</v>
      </c>
      <c r="BM122" s="22" t="s">
        <v>407</v>
      </c>
    </row>
    <row r="123" s="11" customFormat="1">
      <c r="B123" s="231"/>
      <c r="C123" s="232"/>
      <c r="D123" s="233" t="s">
        <v>141</v>
      </c>
      <c r="E123" s="234" t="s">
        <v>21</v>
      </c>
      <c r="F123" s="235" t="s">
        <v>408</v>
      </c>
      <c r="G123" s="232"/>
      <c r="H123" s="236">
        <v>2.8799999999999999</v>
      </c>
      <c r="I123" s="237"/>
      <c r="J123" s="232"/>
      <c r="K123" s="232"/>
      <c r="L123" s="238"/>
      <c r="M123" s="239"/>
      <c r="N123" s="240"/>
      <c r="O123" s="240"/>
      <c r="P123" s="240"/>
      <c r="Q123" s="240"/>
      <c r="R123" s="240"/>
      <c r="S123" s="240"/>
      <c r="T123" s="241"/>
      <c r="AT123" s="242" t="s">
        <v>141</v>
      </c>
      <c r="AU123" s="242" t="s">
        <v>86</v>
      </c>
      <c r="AV123" s="11" t="s">
        <v>86</v>
      </c>
      <c r="AW123" s="11" t="s">
        <v>39</v>
      </c>
      <c r="AX123" s="11" t="s">
        <v>76</v>
      </c>
      <c r="AY123" s="242" t="s">
        <v>131</v>
      </c>
    </row>
    <row r="124" s="12" customFormat="1">
      <c r="B124" s="243"/>
      <c r="C124" s="244"/>
      <c r="D124" s="233" t="s">
        <v>141</v>
      </c>
      <c r="E124" s="245" t="s">
        <v>21</v>
      </c>
      <c r="F124" s="246" t="s">
        <v>143</v>
      </c>
      <c r="G124" s="244"/>
      <c r="H124" s="247">
        <v>2.8799999999999999</v>
      </c>
      <c r="I124" s="248"/>
      <c r="J124" s="244"/>
      <c r="K124" s="244"/>
      <c r="L124" s="249"/>
      <c r="M124" s="250"/>
      <c r="N124" s="251"/>
      <c r="O124" s="251"/>
      <c r="P124" s="251"/>
      <c r="Q124" s="251"/>
      <c r="R124" s="251"/>
      <c r="S124" s="251"/>
      <c r="T124" s="252"/>
      <c r="AT124" s="253" t="s">
        <v>141</v>
      </c>
      <c r="AU124" s="253" t="s">
        <v>86</v>
      </c>
      <c r="AV124" s="12" t="s">
        <v>139</v>
      </c>
      <c r="AW124" s="12" t="s">
        <v>39</v>
      </c>
      <c r="AX124" s="12" t="s">
        <v>84</v>
      </c>
      <c r="AY124" s="253" t="s">
        <v>131</v>
      </c>
    </row>
    <row r="125" s="1" customFormat="1" ht="38.25" customHeight="1">
      <c r="B125" s="44"/>
      <c r="C125" s="219" t="s">
        <v>211</v>
      </c>
      <c r="D125" s="219" t="s">
        <v>134</v>
      </c>
      <c r="E125" s="220" t="s">
        <v>212</v>
      </c>
      <c r="F125" s="221" t="s">
        <v>213</v>
      </c>
      <c r="G125" s="222" t="s">
        <v>214</v>
      </c>
      <c r="H125" s="223">
        <v>3</v>
      </c>
      <c r="I125" s="224"/>
      <c r="J125" s="225">
        <f>ROUND(I125*H125,2)</f>
        <v>0</v>
      </c>
      <c r="K125" s="221" t="s">
        <v>138</v>
      </c>
      <c r="L125" s="70"/>
      <c r="M125" s="226" t="s">
        <v>21</v>
      </c>
      <c r="N125" s="227" t="s">
        <v>47</v>
      </c>
      <c r="O125" s="45"/>
      <c r="P125" s="228">
        <f>O125*H125</f>
        <v>0</v>
      </c>
      <c r="Q125" s="228">
        <v>0.064299999999999996</v>
      </c>
      <c r="R125" s="228">
        <f>Q125*H125</f>
        <v>0.19289999999999999</v>
      </c>
      <c r="S125" s="228">
        <v>0</v>
      </c>
      <c r="T125" s="229">
        <f>S125*H125</f>
        <v>0</v>
      </c>
      <c r="AR125" s="22" t="s">
        <v>208</v>
      </c>
      <c r="AT125" s="22" t="s">
        <v>134</v>
      </c>
      <c r="AU125" s="22" t="s">
        <v>86</v>
      </c>
      <c r="AY125" s="22" t="s">
        <v>131</v>
      </c>
      <c r="BE125" s="230">
        <f>IF(N125="základní",J125,0)</f>
        <v>0</v>
      </c>
      <c r="BF125" s="230">
        <f>IF(N125="snížená",J125,0)</f>
        <v>0</v>
      </c>
      <c r="BG125" s="230">
        <f>IF(N125="zákl. přenesená",J125,0)</f>
        <v>0</v>
      </c>
      <c r="BH125" s="230">
        <f>IF(N125="sníž. přenesená",J125,0)</f>
        <v>0</v>
      </c>
      <c r="BI125" s="230">
        <f>IF(N125="nulová",J125,0)</f>
        <v>0</v>
      </c>
      <c r="BJ125" s="22" t="s">
        <v>84</v>
      </c>
      <c r="BK125" s="230">
        <f>ROUND(I125*H125,2)</f>
        <v>0</v>
      </c>
      <c r="BL125" s="22" t="s">
        <v>208</v>
      </c>
      <c r="BM125" s="22" t="s">
        <v>409</v>
      </c>
    </row>
    <row r="126" s="1" customFormat="1">
      <c r="B126" s="44"/>
      <c r="C126" s="72"/>
      <c r="D126" s="233" t="s">
        <v>153</v>
      </c>
      <c r="E126" s="72"/>
      <c r="F126" s="254" t="s">
        <v>216</v>
      </c>
      <c r="G126" s="72"/>
      <c r="H126" s="72"/>
      <c r="I126" s="189"/>
      <c r="J126" s="72"/>
      <c r="K126" s="72"/>
      <c r="L126" s="70"/>
      <c r="M126" s="255"/>
      <c r="N126" s="45"/>
      <c r="O126" s="45"/>
      <c r="P126" s="45"/>
      <c r="Q126" s="45"/>
      <c r="R126" s="45"/>
      <c r="S126" s="45"/>
      <c r="T126" s="93"/>
      <c r="AT126" s="22" t="s">
        <v>153</v>
      </c>
      <c r="AU126" s="22" t="s">
        <v>86</v>
      </c>
    </row>
    <row r="127" s="1" customFormat="1" ht="16.5" customHeight="1">
      <c r="B127" s="44"/>
      <c r="C127" s="219" t="s">
        <v>10</v>
      </c>
      <c r="D127" s="219" t="s">
        <v>134</v>
      </c>
      <c r="E127" s="220" t="s">
        <v>217</v>
      </c>
      <c r="F127" s="221" t="s">
        <v>218</v>
      </c>
      <c r="G127" s="222" t="s">
        <v>214</v>
      </c>
      <c r="H127" s="223">
        <v>6</v>
      </c>
      <c r="I127" s="224"/>
      <c r="J127" s="225">
        <f>ROUND(I127*H127,2)</f>
        <v>0</v>
      </c>
      <c r="K127" s="221" t="s">
        <v>21</v>
      </c>
      <c r="L127" s="70"/>
      <c r="M127" s="226" t="s">
        <v>21</v>
      </c>
      <c r="N127" s="227" t="s">
        <v>47</v>
      </c>
      <c r="O127" s="45"/>
      <c r="P127" s="228">
        <f>O127*H127</f>
        <v>0</v>
      </c>
      <c r="Q127" s="228">
        <v>0.064299999999999996</v>
      </c>
      <c r="R127" s="228">
        <f>Q127*H127</f>
        <v>0.38579999999999998</v>
      </c>
      <c r="S127" s="228">
        <v>0</v>
      </c>
      <c r="T127" s="229">
        <f>S127*H127</f>
        <v>0</v>
      </c>
      <c r="AR127" s="22" t="s">
        <v>208</v>
      </c>
      <c r="AT127" s="22" t="s">
        <v>134</v>
      </c>
      <c r="AU127" s="22" t="s">
        <v>86</v>
      </c>
      <c r="AY127" s="22" t="s">
        <v>131</v>
      </c>
      <c r="BE127" s="230">
        <f>IF(N127="základní",J127,0)</f>
        <v>0</v>
      </c>
      <c r="BF127" s="230">
        <f>IF(N127="snížená",J127,0)</f>
        <v>0</v>
      </c>
      <c r="BG127" s="230">
        <f>IF(N127="zákl. přenesená",J127,0)</f>
        <v>0</v>
      </c>
      <c r="BH127" s="230">
        <f>IF(N127="sníž. přenesená",J127,0)</f>
        <v>0</v>
      </c>
      <c r="BI127" s="230">
        <f>IF(N127="nulová",J127,0)</f>
        <v>0</v>
      </c>
      <c r="BJ127" s="22" t="s">
        <v>84</v>
      </c>
      <c r="BK127" s="230">
        <f>ROUND(I127*H127,2)</f>
        <v>0</v>
      </c>
      <c r="BL127" s="22" t="s">
        <v>208</v>
      </c>
      <c r="BM127" s="22" t="s">
        <v>410</v>
      </c>
    </row>
    <row r="128" s="1" customFormat="1">
      <c r="B128" s="44"/>
      <c r="C128" s="72"/>
      <c r="D128" s="233" t="s">
        <v>153</v>
      </c>
      <c r="E128" s="72"/>
      <c r="F128" s="254" t="s">
        <v>216</v>
      </c>
      <c r="G128" s="72"/>
      <c r="H128" s="72"/>
      <c r="I128" s="189"/>
      <c r="J128" s="72"/>
      <c r="K128" s="72"/>
      <c r="L128" s="70"/>
      <c r="M128" s="255"/>
      <c r="N128" s="45"/>
      <c r="O128" s="45"/>
      <c r="P128" s="45"/>
      <c r="Q128" s="45"/>
      <c r="R128" s="45"/>
      <c r="S128" s="45"/>
      <c r="T128" s="93"/>
      <c r="AT128" s="22" t="s">
        <v>153</v>
      </c>
      <c r="AU128" s="22" t="s">
        <v>86</v>
      </c>
    </row>
    <row r="129" s="1" customFormat="1" ht="16.5" customHeight="1">
      <c r="B129" s="44"/>
      <c r="C129" s="219" t="s">
        <v>208</v>
      </c>
      <c r="D129" s="219" t="s">
        <v>134</v>
      </c>
      <c r="E129" s="220" t="s">
        <v>220</v>
      </c>
      <c r="F129" s="221" t="s">
        <v>221</v>
      </c>
      <c r="G129" s="222" t="s">
        <v>137</v>
      </c>
      <c r="H129" s="223">
        <v>2.8799999999999999</v>
      </c>
      <c r="I129" s="224"/>
      <c r="J129" s="225">
        <f>ROUND(I129*H129,2)</f>
        <v>0</v>
      </c>
      <c r="K129" s="221" t="s">
        <v>138</v>
      </c>
      <c r="L129" s="70"/>
      <c r="M129" s="226" t="s">
        <v>21</v>
      </c>
      <c r="N129" s="227" t="s">
        <v>47</v>
      </c>
      <c r="O129" s="45"/>
      <c r="P129" s="228">
        <f>O129*H129</f>
        <v>0</v>
      </c>
      <c r="Q129" s="228">
        <v>0</v>
      </c>
      <c r="R129" s="228">
        <f>Q129*H129</f>
        <v>0</v>
      </c>
      <c r="S129" s="228">
        <v>0</v>
      </c>
      <c r="T129" s="229">
        <f>S129*H129</f>
        <v>0</v>
      </c>
      <c r="AR129" s="22" t="s">
        <v>208</v>
      </c>
      <c r="AT129" s="22" t="s">
        <v>134</v>
      </c>
      <c r="AU129" s="22" t="s">
        <v>86</v>
      </c>
      <c r="AY129" s="22" t="s">
        <v>131</v>
      </c>
      <c r="BE129" s="230">
        <f>IF(N129="základní",J129,0)</f>
        <v>0</v>
      </c>
      <c r="BF129" s="230">
        <f>IF(N129="snížená",J129,0)</f>
        <v>0</v>
      </c>
      <c r="BG129" s="230">
        <f>IF(N129="zákl. přenesená",J129,0)</f>
        <v>0</v>
      </c>
      <c r="BH129" s="230">
        <f>IF(N129="sníž. přenesená",J129,0)</f>
        <v>0</v>
      </c>
      <c r="BI129" s="230">
        <f>IF(N129="nulová",J129,0)</f>
        <v>0</v>
      </c>
      <c r="BJ129" s="22" t="s">
        <v>84</v>
      </c>
      <c r="BK129" s="230">
        <f>ROUND(I129*H129,2)</f>
        <v>0</v>
      </c>
      <c r="BL129" s="22" t="s">
        <v>208</v>
      </c>
      <c r="BM129" s="22" t="s">
        <v>411</v>
      </c>
    </row>
    <row r="130" s="1" customFormat="1">
      <c r="B130" s="44"/>
      <c r="C130" s="72"/>
      <c r="D130" s="233" t="s">
        <v>153</v>
      </c>
      <c r="E130" s="72"/>
      <c r="F130" s="254" t="s">
        <v>223</v>
      </c>
      <c r="G130" s="72"/>
      <c r="H130" s="72"/>
      <c r="I130" s="189"/>
      <c r="J130" s="72"/>
      <c r="K130" s="72"/>
      <c r="L130" s="70"/>
      <c r="M130" s="255"/>
      <c r="N130" s="45"/>
      <c r="O130" s="45"/>
      <c r="P130" s="45"/>
      <c r="Q130" s="45"/>
      <c r="R130" s="45"/>
      <c r="S130" s="45"/>
      <c r="T130" s="93"/>
      <c r="AT130" s="22" t="s">
        <v>153</v>
      </c>
      <c r="AU130" s="22" t="s">
        <v>86</v>
      </c>
    </row>
    <row r="131" s="11" customFormat="1">
      <c r="B131" s="231"/>
      <c r="C131" s="232"/>
      <c r="D131" s="233" t="s">
        <v>141</v>
      </c>
      <c r="E131" s="234" t="s">
        <v>21</v>
      </c>
      <c r="F131" s="235" t="s">
        <v>408</v>
      </c>
      <c r="G131" s="232"/>
      <c r="H131" s="236">
        <v>2.8799999999999999</v>
      </c>
      <c r="I131" s="237"/>
      <c r="J131" s="232"/>
      <c r="K131" s="232"/>
      <c r="L131" s="238"/>
      <c r="M131" s="239"/>
      <c r="N131" s="240"/>
      <c r="O131" s="240"/>
      <c r="P131" s="240"/>
      <c r="Q131" s="240"/>
      <c r="R131" s="240"/>
      <c r="S131" s="240"/>
      <c r="T131" s="241"/>
      <c r="AT131" s="242" t="s">
        <v>141</v>
      </c>
      <c r="AU131" s="242" t="s">
        <v>86</v>
      </c>
      <c r="AV131" s="11" t="s">
        <v>86</v>
      </c>
      <c r="AW131" s="11" t="s">
        <v>39</v>
      </c>
      <c r="AX131" s="11" t="s">
        <v>76</v>
      </c>
      <c r="AY131" s="242" t="s">
        <v>131</v>
      </c>
    </row>
    <row r="132" s="12" customFormat="1">
      <c r="B132" s="243"/>
      <c r="C132" s="244"/>
      <c r="D132" s="233" t="s">
        <v>141</v>
      </c>
      <c r="E132" s="245" t="s">
        <v>21</v>
      </c>
      <c r="F132" s="246" t="s">
        <v>143</v>
      </c>
      <c r="G132" s="244"/>
      <c r="H132" s="247">
        <v>2.8799999999999999</v>
      </c>
      <c r="I132" s="248"/>
      <c r="J132" s="244"/>
      <c r="K132" s="244"/>
      <c r="L132" s="249"/>
      <c r="M132" s="250"/>
      <c r="N132" s="251"/>
      <c r="O132" s="251"/>
      <c r="P132" s="251"/>
      <c r="Q132" s="251"/>
      <c r="R132" s="251"/>
      <c r="S132" s="251"/>
      <c r="T132" s="252"/>
      <c r="AT132" s="253" t="s">
        <v>141</v>
      </c>
      <c r="AU132" s="253" t="s">
        <v>86</v>
      </c>
      <c r="AV132" s="12" t="s">
        <v>139</v>
      </c>
      <c r="AW132" s="12" t="s">
        <v>39</v>
      </c>
      <c r="AX132" s="12" t="s">
        <v>84</v>
      </c>
      <c r="AY132" s="253" t="s">
        <v>131</v>
      </c>
    </row>
    <row r="133" s="1" customFormat="1" ht="38.25" customHeight="1">
      <c r="B133" s="44"/>
      <c r="C133" s="219" t="s">
        <v>224</v>
      </c>
      <c r="D133" s="219" t="s">
        <v>134</v>
      </c>
      <c r="E133" s="220" t="s">
        <v>225</v>
      </c>
      <c r="F133" s="221" t="s">
        <v>226</v>
      </c>
      <c r="G133" s="222" t="s">
        <v>172</v>
      </c>
      <c r="H133" s="223">
        <v>0.57899999999999996</v>
      </c>
      <c r="I133" s="224"/>
      <c r="J133" s="225">
        <f>ROUND(I133*H133,2)</f>
        <v>0</v>
      </c>
      <c r="K133" s="221" t="s">
        <v>138</v>
      </c>
      <c r="L133" s="70"/>
      <c r="M133" s="226" t="s">
        <v>21</v>
      </c>
      <c r="N133" s="227" t="s">
        <v>47</v>
      </c>
      <c r="O133" s="45"/>
      <c r="P133" s="228">
        <f>O133*H133</f>
        <v>0</v>
      </c>
      <c r="Q133" s="228">
        <v>0</v>
      </c>
      <c r="R133" s="228">
        <f>Q133*H133</f>
        <v>0</v>
      </c>
      <c r="S133" s="228">
        <v>0</v>
      </c>
      <c r="T133" s="229">
        <f>S133*H133</f>
        <v>0</v>
      </c>
      <c r="AR133" s="22" t="s">
        <v>208</v>
      </c>
      <c r="AT133" s="22" t="s">
        <v>134</v>
      </c>
      <c r="AU133" s="22" t="s">
        <v>86</v>
      </c>
      <c r="AY133" s="22" t="s">
        <v>131</v>
      </c>
      <c r="BE133" s="230">
        <f>IF(N133="základní",J133,0)</f>
        <v>0</v>
      </c>
      <c r="BF133" s="230">
        <f>IF(N133="snížená",J133,0)</f>
        <v>0</v>
      </c>
      <c r="BG133" s="230">
        <f>IF(N133="zákl. přenesená",J133,0)</f>
        <v>0</v>
      </c>
      <c r="BH133" s="230">
        <f>IF(N133="sníž. přenesená",J133,0)</f>
        <v>0</v>
      </c>
      <c r="BI133" s="230">
        <f>IF(N133="nulová",J133,0)</f>
        <v>0</v>
      </c>
      <c r="BJ133" s="22" t="s">
        <v>84</v>
      </c>
      <c r="BK133" s="230">
        <f>ROUND(I133*H133,2)</f>
        <v>0</v>
      </c>
      <c r="BL133" s="22" t="s">
        <v>208</v>
      </c>
      <c r="BM133" s="22" t="s">
        <v>412</v>
      </c>
    </row>
    <row r="134" s="1" customFormat="1">
      <c r="B134" s="44"/>
      <c r="C134" s="72"/>
      <c r="D134" s="233" t="s">
        <v>153</v>
      </c>
      <c r="E134" s="72"/>
      <c r="F134" s="254" t="s">
        <v>228</v>
      </c>
      <c r="G134" s="72"/>
      <c r="H134" s="72"/>
      <c r="I134" s="189"/>
      <c r="J134" s="72"/>
      <c r="K134" s="72"/>
      <c r="L134" s="70"/>
      <c r="M134" s="255"/>
      <c r="N134" s="45"/>
      <c r="O134" s="45"/>
      <c r="P134" s="45"/>
      <c r="Q134" s="45"/>
      <c r="R134" s="45"/>
      <c r="S134" s="45"/>
      <c r="T134" s="93"/>
      <c r="AT134" s="22" t="s">
        <v>153</v>
      </c>
      <c r="AU134" s="22" t="s">
        <v>86</v>
      </c>
    </row>
    <row r="135" s="10" customFormat="1" ht="29.88" customHeight="1">
      <c r="B135" s="203"/>
      <c r="C135" s="204"/>
      <c r="D135" s="205" t="s">
        <v>75</v>
      </c>
      <c r="E135" s="217" t="s">
        <v>229</v>
      </c>
      <c r="F135" s="217" t="s">
        <v>230</v>
      </c>
      <c r="G135" s="204"/>
      <c r="H135" s="204"/>
      <c r="I135" s="207"/>
      <c r="J135" s="218">
        <f>BK135</f>
        <v>0</v>
      </c>
      <c r="K135" s="204"/>
      <c r="L135" s="209"/>
      <c r="M135" s="210"/>
      <c r="N135" s="211"/>
      <c r="O135" s="211"/>
      <c r="P135" s="212">
        <f>SUM(P136:P151)</f>
        <v>0</v>
      </c>
      <c r="Q135" s="211"/>
      <c r="R135" s="212">
        <f>SUM(R136:R151)</f>
        <v>0.013069999999999998</v>
      </c>
      <c r="S135" s="211"/>
      <c r="T135" s="213">
        <f>SUM(T136:T151)</f>
        <v>0</v>
      </c>
      <c r="AR135" s="214" t="s">
        <v>86</v>
      </c>
      <c r="AT135" s="215" t="s">
        <v>75</v>
      </c>
      <c r="AU135" s="215" t="s">
        <v>84</v>
      </c>
      <c r="AY135" s="214" t="s">
        <v>131</v>
      </c>
      <c r="BK135" s="216">
        <f>SUM(BK136:BK151)</f>
        <v>0</v>
      </c>
    </row>
    <row r="136" s="1" customFormat="1" ht="25.5" customHeight="1">
      <c r="B136" s="44"/>
      <c r="C136" s="219" t="s">
        <v>231</v>
      </c>
      <c r="D136" s="219" t="s">
        <v>134</v>
      </c>
      <c r="E136" s="220" t="s">
        <v>232</v>
      </c>
      <c r="F136" s="221" t="s">
        <v>233</v>
      </c>
      <c r="G136" s="222" t="s">
        <v>157</v>
      </c>
      <c r="H136" s="223">
        <v>28</v>
      </c>
      <c r="I136" s="224"/>
      <c r="J136" s="225">
        <f>ROUND(I136*H136,2)</f>
        <v>0</v>
      </c>
      <c r="K136" s="221" t="s">
        <v>138</v>
      </c>
      <c r="L136" s="70"/>
      <c r="M136" s="226" t="s">
        <v>21</v>
      </c>
      <c r="N136" s="227" t="s">
        <v>47</v>
      </c>
      <c r="O136" s="45"/>
      <c r="P136" s="228">
        <f>O136*H136</f>
        <v>0</v>
      </c>
      <c r="Q136" s="228">
        <v>0</v>
      </c>
      <c r="R136" s="228">
        <f>Q136*H136</f>
        <v>0</v>
      </c>
      <c r="S136" s="228">
        <v>0</v>
      </c>
      <c r="T136" s="229">
        <f>S136*H136</f>
        <v>0</v>
      </c>
      <c r="AR136" s="22" t="s">
        <v>208</v>
      </c>
      <c r="AT136" s="22" t="s">
        <v>134</v>
      </c>
      <c r="AU136" s="22" t="s">
        <v>86</v>
      </c>
      <c r="AY136" s="22" t="s">
        <v>131</v>
      </c>
      <c r="BE136" s="230">
        <f>IF(N136="základní",J136,0)</f>
        <v>0</v>
      </c>
      <c r="BF136" s="230">
        <f>IF(N136="snížená",J136,0)</f>
        <v>0</v>
      </c>
      <c r="BG136" s="230">
        <f>IF(N136="zákl. přenesená",J136,0)</f>
        <v>0</v>
      </c>
      <c r="BH136" s="230">
        <f>IF(N136="sníž. přenesená",J136,0)</f>
        <v>0</v>
      </c>
      <c r="BI136" s="230">
        <f>IF(N136="nulová",J136,0)</f>
        <v>0</v>
      </c>
      <c r="BJ136" s="22" t="s">
        <v>84</v>
      </c>
      <c r="BK136" s="230">
        <f>ROUND(I136*H136,2)</f>
        <v>0</v>
      </c>
      <c r="BL136" s="22" t="s">
        <v>208</v>
      </c>
      <c r="BM136" s="22" t="s">
        <v>413</v>
      </c>
    </row>
    <row r="137" s="1" customFormat="1" ht="16.5" customHeight="1">
      <c r="B137" s="44"/>
      <c r="C137" s="256" t="s">
        <v>236</v>
      </c>
      <c r="D137" s="256" t="s">
        <v>237</v>
      </c>
      <c r="E137" s="257" t="s">
        <v>238</v>
      </c>
      <c r="F137" s="258" t="s">
        <v>239</v>
      </c>
      <c r="G137" s="259" t="s">
        <v>157</v>
      </c>
      <c r="H137" s="260">
        <v>28</v>
      </c>
      <c r="I137" s="261"/>
      <c r="J137" s="262">
        <f>ROUND(I137*H137,2)</f>
        <v>0</v>
      </c>
      <c r="K137" s="258" t="s">
        <v>138</v>
      </c>
      <c r="L137" s="263"/>
      <c r="M137" s="264" t="s">
        <v>21</v>
      </c>
      <c r="N137" s="265" t="s">
        <v>47</v>
      </c>
      <c r="O137" s="45"/>
      <c r="P137" s="228">
        <f>O137*H137</f>
        <v>0</v>
      </c>
      <c r="Q137" s="228">
        <v>0.00021000000000000001</v>
      </c>
      <c r="R137" s="228">
        <f>Q137*H137</f>
        <v>0.0058799999999999998</v>
      </c>
      <c r="S137" s="228">
        <v>0</v>
      </c>
      <c r="T137" s="229">
        <f>S137*H137</f>
        <v>0</v>
      </c>
      <c r="AR137" s="22" t="s">
        <v>240</v>
      </c>
      <c r="AT137" s="22" t="s">
        <v>237</v>
      </c>
      <c r="AU137" s="22" t="s">
        <v>86</v>
      </c>
      <c r="AY137" s="22" t="s">
        <v>131</v>
      </c>
      <c r="BE137" s="230">
        <f>IF(N137="základní",J137,0)</f>
        <v>0</v>
      </c>
      <c r="BF137" s="230">
        <f>IF(N137="snížená",J137,0)</f>
        <v>0</v>
      </c>
      <c r="BG137" s="230">
        <f>IF(N137="zákl. přenesená",J137,0)</f>
        <v>0</v>
      </c>
      <c r="BH137" s="230">
        <f>IF(N137="sníž. přenesená",J137,0)</f>
        <v>0</v>
      </c>
      <c r="BI137" s="230">
        <f>IF(N137="nulová",J137,0)</f>
        <v>0</v>
      </c>
      <c r="BJ137" s="22" t="s">
        <v>84</v>
      </c>
      <c r="BK137" s="230">
        <f>ROUND(I137*H137,2)</f>
        <v>0</v>
      </c>
      <c r="BL137" s="22" t="s">
        <v>208</v>
      </c>
      <c r="BM137" s="22" t="s">
        <v>414</v>
      </c>
    </row>
    <row r="138" s="1" customFormat="1" ht="25.5" customHeight="1">
      <c r="B138" s="44"/>
      <c r="C138" s="219" t="s">
        <v>242</v>
      </c>
      <c r="D138" s="219" t="s">
        <v>134</v>
      </c>
      <c r="E138" s="220" t="s">
        <v>243</v>
      </c>
      <c r="F138" s="221" t="s">
        <v>244</v>
      </c>
      <c r="G138" s="222" t="s">
        <v>157</v>
      </c>
      <c r="H138" s="223">
        <v>3</v>
      </c>
      <c r="I138" s="224"/>
      <c r="J138" s="225">
        <f>ROUND(I138*H138,2)</f>
        <v>0</v>
      </c>
      <c r="K138" s="221" t="s">
        <v>138</v>
      </c>
      <c r="L138" s="70"/>
      <c r="M138" s="226" t="s">
        <v>21</v>
      </c>
      <c r="N138" s="227" t="s">
        <v>47</v>
      </c>
      <c r="O138" s="45"/>
      <c r="P138" s="228">
        <f>O138*H138</f>
        <v>0</v>
      </c>
      <c r="Q138" s="228">
        <v>0</v>
      </c>
      <c r="R138" s="228">
        <f>Q138*H138</f>
        <v>0</v>
      </c>
      <c r="S138" s="228">
        <v>0</v>
      </c>
      <c r="T138" s="229">
        <f>S138*H138</f>
        <v>0</v>
      </c>
      <c r="AR138" s="22" t="s">
        <v>208</v>
      </c>
      <c r="AT138" s="22" t="s">
        <v>134</v>
      </c>
      <c r="AU138" s="22" t="s">
        <v>86</v>
      </c>
      <c r="AY138" s="22" t="s">
        <v>131</v>
      </c>
      <c r="BE138" s="230">
        <f>IF(N138="základní",J138,0)</f>
        <v>0</v>
      </c>
      <c r="BF138" s="230">
        <f>IF(N138="snížená",J138,0)</f>
        <v>0</v>
      </c>
      <c r="BG138" s="230">
        <f>IF(N138="zákl. přenesená",J138,0)</f>
        <v>0</v>
      </c>
      <c r="BH138" s="230">
        <f>IF(N138="sníž. přenesená",J138,0)</f>
        <v>0</v>
      </c>
      <c r="BI138" s="230">
        <f>IF(N138="nulová",J138,0)</f>
        <v>0</v>
      </c>
      <c r="BJ138" s="22" t="s">
        <v>84</v>
      </c>
      <c r="BK138" s="230">
        <f>ROUND(I138*H138,2)</f>
        <v>0</v>
      </c>
      <c r="BL138" s="22" t="s">
        <v>208</v>
      </c>
      <c r="BM138" s="22" t="s">
        <v>415</v>
      </c>
    </row>
    <row r="139" s="1" customFormat="1" ht="16.5" customHeight="1">
      <c r="B139" s="44"/>
      <c r="C139" s="256" t="s">
        <v>9</v>
      </c>
      <c r="D139" s="256" t="s">
        <v>237</v>
      </c>
      <c r="E139" s="257" t="s">
        <v>246</v>
      </c>
      <c r="F139" s="258" t="s">
        <v>247</v>
      </c>
      <c r="G139" s="259" t="s">
        <v>157</v>
      </c>
      <c r="H139" s="260">
        <v>3</v>
      </c>
      <c r="I139" s="261"/>
      <c r="J139" s="262">
        <f>ROUND(I139*H139,2)</f>
        <v>0</v>
      </c>
      <c r="K139" s="258" t="s">
        <v>138</v>
      </c>
      <c r="L139" s="263"/>
      <c r="M139" s="264" t="s">
        <v>21</v>
      </c>
      <c r="N139" s="265" t="s">
        <v>47</v>
      </c>
      <c r="O139" s="45"/>
      <c r="P139" s="228">
        <f>O139*H139</f>
        <v>0</v>
      </c>
      <c r="Q139" s="228">
        <v>0.00051999999999999995</v>
      </c>
      <c r="R139" s="228">
        <f>Q139*H139</f>
        <v>0.0015599999999999998</v>
      </c>
      <c r="S139" s="228">
        <v>0</v>
      </c>
      <c r="T139" s="229">
        <f>S139*H139</f>
        <v>0</v>
      </c>
      <c r="AR139" s="22" t="s">
        <v>240</v>
      </c>
      <c r="AT139" s="22" t="s">
        <v>237</v>
      </c>
      <c r="AU139" s="22" t="s">
        <v>86</v>
      </c>
      <c r="AY139" s="22" t="s">
        <v>131</v>
      </c>
      <c r="BE139" s="230">
        <f>IF(N139="základní",J139,0)</f>
        <v>0</v>
      </c>
      <c r="BF139" s="230">
        <f>IF(N139="snížená",J139,0)</f>
        <v>0</v>
      </c>
      <c r="BG139" s="230">
        <f>IF(N139="zákl. přenesená",J139,0)</f>
        <v>0</v>
      </c>
      <c r="BH139" s="230">
        <f>IF(N139="sníž. přenesená",J139,0)</f>
        <v>0</v>
      </c>
      <c r="BI139" s="230">
        <f>IF(N139="nulová",J139,0)</f>
        <v>0</v>
      </c>
      <c r="BJ139" s="22" t="s">
        <v>84</v>
      </c>
      <c r="BK139" s="230">
        <f>ROUND(I139*H139,2)</f>
        <v>0</v>
      </c>
      <c r="BL139" s="22" t="s">
        <v>208</v>
      </c>
      <c r="BM139" s="22" t="s">
        <v>416</v>
      </c>
    </row>
    <row r="140" s="1" customFormat="1" ht="38.25" customHeight="1">
      <c r="B140" s="44"/>
      <c r="C140" s="219" t="s">
        <v>249</v>
      </c>
      <c r="D140" s="219" t="s">
        <v>134</v>
      </c>
      <c r="E140" s="220" t="s">
        <v>250</v>
      </c>
      <c r="F140" s="221" t="s">
        <v>251</v>
      </c>
      <c r="G140" s="222" t="s">
        <v>214</v>
      </c>
      <c r="H140" s="223">
        <v>2</v>
      </c>
      <c r="I140" s="224"/>
      <c r="J140" s="225">
        <f>ROUND(I140*H140,2)</f>
        <v>0</v>
      </c>
      <c r="K140" s="221" t="s">
        <v>138</v>
      </c>
      <c r="L140" s="70"/>
      <c r="M140" s="226" t="s">
        <v>21</v>
      </c>
      <c r="N140" s="227" t="s">
        <v>47</v>
      </c>
      <c r="O140" s="45"/>
      <c r="P140" s="228">
        <f>O140*H140</f>
        <v>0</v>
      </c>
      <c r="Q140" s="228">
        <v>0</v>
      </c>
      <c r="R140" s="228">
        <f>Q140*H140</f>
        <v>0</v>
      </c>
      <c r="S140" s="228">
        <v>0</v>
      </c>
      <c r="T140" s="229">
        <f>S140*H140</f>
        <v>0</v>
      </c>
      <c r="AR140" s="22" t="s">
        <v>208</v>
      </c>
      <c r="AT140" s="22" t="s">
        <v>134</v>
      </c>
      <c r="AU140" s="22" t="s">
        <v>86</v>
      </c>
      <c r="AY140" s="22" t="s">
        <v>131</v>
      </c>
      <c r="BE140" s="230">
        <f>IF(N140="základní",J140,0)</f>
        <v>0</v>
      </c>
      <c r="BF140" s="230">
        <f>IF(N140="snížená",J140,0)</f>
        <v>0</v>
      </c>
      <c r="BG140" s="230">
        <f>IF(N140="zákl. přenesená",J140,0)</f>
        <v>0</v>
      </c>
      <c r="BH140" s="230">
        <f>IF(N140="sníž. přenesená",J140,0)</f>
        <v>0</v>
      </c>
      <c r="BI140" s="230">
        <f>IF(N140="nulová",J140,0)</f>
        <v>0</v>
      </c>
      <c r="BJ140" s="22" t="s">
        <v>84</v>
      </c>
      <c r="BK140" s="230">
        <f>ROUND(I140*H140,2)</f>
        <v>0</v>
      </c>
      <c r="BL140" s="22" t="s">
        <v>208</v>
      </c>
      <c r="BM140" s="22" t="s">
        <v>417</v>
      </c>
    </row>
    <row r="141" s="1" customFormat="1" ht="16.5" customHeight="1">
      <c r="B141" s="44"/>
      <c r="C141" s="256" t="s">
        <v>253</v>
      </c>
      <c r="D141" s="256" t="s">
        <v>237</v>
      </c>
      <c r="E141" s="257" t="s">
        <v>254</v>
      </c>
      <c r="F141" s="258" t="s">
        <v>255</v>
      </c>
      <c r="G141" s="259" t="s">
        <v>214</v>
      </c>
      <c r="H141" s="260">
        <v>2</v>
      </c>
      <c r="I141" s="261"/>
      <c r="J141" s="262">
        <f>ROUND(I141*H141,2)</f>
        <v>0</v>
      </c>
      <c r="K141" s="258" t="s">
        <v>21</v>
      </c>
      <c r="L141" s="263"/>
      <c r="M141" s="264" t="s">
        <v>21</v>
      </c>
      <c r="N141" s="265" t="s">
        <v>47</v>
      </c>
      <c r="O141" s="45"/>
      <c r="P141" s="228">
        <f>O141*H141</f>
        <v>0</v>
      </c>
      <c r="Q141" s="228">
        <v>0.00040000000000000002</v>
      </c>
      <c r="R141" s="228">
        <f>Q141*H141</f>
        <v>0.00080000000000000004</v>
      </c>
      <c r="S141" s="228">
        <v>0</v>
      </c>
      <c r="T141" s="229">
        <f>S141*H141</f>
        <v>0</v>
      </c>
      <c r="AR141" s="22" t="s">
        <v>240</v>
      </c>
      <c r="AT141" s="22" t="s">
        <v>237</v>
      </c>
      <c r="AU141" s="22" t="s">
        <v>86</v>
      </c>
      <c r="AY141" s="22" t="s">
        <v>131</v>
      </c>
      <c r="BE141" s="230">
        <f>IF(N141="základní",J141,0)</f>
        <v>0</v>
      </c>
      <c r="BF141" s="230">
        <f>IF(N141="snížená",J141,0)</f>
        <v>0</v>
      </c>
      <c r="BG141" s="230">
        <f>IF(N141="zákl. přenesená",J141,0)</f>
        <v>0</v>
      </c>
      <c r="BH141" s="230">
        <f>IF(N141="sníž. přenesená",J141,0)</f>
        <v>0</v>
      </c>
      <c r="BI141" s="230">
        <f>IF(N141="nulová",J141,0)</f>
        <v>0</v>
      </c>
      <c r="BJ141" s="22" t="s">
        <v>84</v>
      </c>
      <c r="BK141" s="230">
        <f>ROUND(I141*H141,2)</f>
        <v>0</v>
      </c>
      <c r="BL141" s="22" t="s">
        <v>208</v>
      </c>
      <c r="BM141" s="22" t="s">
        <v>418</v>
      </c>
    </row>
    <row r="142" s="1" customFormat="1" ht="25.5" customHeight="1">
      <c r="B142" s="44"/>
      <c r="C142" s="219" t="s">
        <v>257</v>
      </c>
      <c r="D142" s="219" t="s">
        <v>134</v>
      </c>
      <c r="E142" s="220" t="s">
        <v>262</v>
      </c>
      <c r="F142" s="221" t="s">
        <v>263</v>
      </c>
      <c r="G142" s="222" t="s">
        <v>157</v>
      </c>
      <c r="H142" s="223">
        <v>25</v>
      </c>
      <c r="I142" s="224"/>
      <c r="J142" s="225">
        <f>ROUND(I142*H142,2)</f>
        <v>0</v>
      </c>
      <c r="K142" s="221" t="s">
        <v>138</v>
      </c>
      <c r="L142" s="70"/>
      <c r="M142" s="226" t="s">
        <v>21</v>
      </c>
      <c r="N142" s="227" t="s">
        <v>47</v>
      </c>
      <c r="O142" s="45"/>
      <c r="P142" s="228">
        <f>O142*H142</f>
        <v>0</v>
      </c>
      <c r="Q142" s="228">
        <v>0</v>
      </c>
      <c r="R142" s="228">
        <f>Q142*H142</f>
        <v>0</v>
      </c>
      <c r="S142" s="228">
        <v>0</v>
      </c>
      <c r="T142" s="229">
        <f>S142*H142</f>
        <v>0</v>
      </c>
      <c r="AR142" s="22" t="s">
        <v>208</v>
      </c>
      <c r="AT142" s="22" t="s">
        <v>134</v>
      </c>
      <c r="AU142" s="22" t="s">
        <v>86</v>
      </c>
      <c r="AY142" s="22" t="s">
        <v>131</v>
      </c>
      <c r="BE142" s="230">
        <f>IF(N142="základní",J142,0)</f>
        <v>0</v>
      </c>
      <c r="BF142" s="230">
        <f>IF(N142="snížená",J142,0)</f>
        <v>0</v>
      </c>
      <c r="BG142" s="230">
        <f>IF(N142="zákl. přenesená",J142,0)</f>
        <v>0</v>
      </c>
      <c r="BH142" s="230">
        <f>IF(N142="sníž. přenesená",J142,0)</f>
        <v>0</v>
      </c>
      <c r="BI142" s="230">
        <f>IF(N142="nulová",J142,0)</f>
        <v>0</v>
      </c>
      <c r="BJ142" s="22" t="s">
        <v>84</v>
      </c>
      <c r="BK142" s="230">
        <f>ROUND(I142*H142,2)</f>
        <v>0</v>
      </c>
      <c r="BL142" s="22" t="s">
        <v>208</v>
      </c>
      <c r="BM142" s="22" t="s">
        <v>419</v>
      </c>
    </row>
    <row r="143" s="1" customFormat="1" ht="16.5" customHeight="1">
      <c r="B143" s="44"/>
      <c r="C143" s="256" t="s">
        <v>261</v>
      </c>
      <c r="D143" s="256" t="s">
        <v>237</v>
      </c>
      <c r="E143" s="257" t="s">
        <v>266</v>
      </c>
      <c r="F143" s="258" t="s">
        <v>267</v>
      </c>
      <c r="G143" s="259" t="s">
        <v>157</v>
      </c>
      <c r="H143" s="260">
        <v>25</v>
      </c>
      <c r="I143" s="261"/>
      <c r="J143" s="262">
        <f>ROUND(I143*H143,2)</f>
        <v>0</v>
      </c>
      <c r="K143" s="258" t="s">
        <v>138</v>
      </c>
      <c r="L143" s="263"/>
      <c r="M143" s="264" t="s">
        <v>21</v>
      </c>
      <c r="N143" s="265" t="s">
        <v>47</v>
      </c>
      <c r="O143" s="45"/>
      <c r="P143" s="228">
        <f>O143*H143</f>
        <v>0</v>
      </c>
      <c r="Q143" s="228">
        <v>0.00017000000000000001</v>
      </c>
      <c r="R143" s="228">
        <f>Q143*H143</f>
        <v>0.0042500000000000003</v>
      </c>
      <c r="S143" s="228">
        <v>0</v>
      </c>
      <c r="T143" s="229">
        <f>S143*H143</f>
        <v>0</v>
      </c>
      <c r="AR143" s="22" t="s">
        <v>240</v>
      </c>
      <c r="AT143" s="22" t="s">
        <v>237</v>
      </c>
      <c r="AU143" s="22" t="s">
        <v>86</v>
      </c>
      <c r="AY143" s="22" t="s">
        <v>131</v>
      </c>
      <c r="BE143" s="230">
        <f>IF(N143="základní",J143,0)</f>
        <v>0</v>
      </c>
      <c r="BF143" s="230">
        <f>IF(N143="snížená",J143,0)</f>
        <v>0</v>
      </c>
      <c r="BG143" s="230">
        <f>IF(N143="zákl. přenesená",J143,0)</f>
        <v>0</v>
      </c>
      <c r="BH143" s="230">
        <f>IF(N143="sníž. přenesená",J143,0)</f>
        <v>0</v>
      </c>
      <c r="BI143" s="230">
        <f>IF(N143="nulová",J143,0)</f>
        <v>0</v>
      </c>
      <c r="BJ143" s="22" t="s">
        <v>84</v>
      </c>
      <c r="BK143" s="230">
        <f>ROUND(I143*H143,2)</f>
        <v>0</v>
      </c>
      <c r="BL143" s="22" t="s">
        <v>208</v>
      </c>
      <c r="BM143" s="22" t="s">
        <v>420</v>
      </c>
    </row>
    <row r="144" s="1" customFormat="1" ht="38.25" customHeight="1">
      <c r="B144" s="44"/>
      <c r="C144" s="219" t="s">
        <v>265</v>
      </c>
      <c r="D144" s="219" t="s">
        <v>134</v>
      </c>
      <c r="E144" s="220" t="s">
        <v>270</v>
      </c>
      <c r="F144" s="221" t="s">
        <v>271</v>
      </c>
      <c r="G144" s="222" t="s">
        <v>214</v>
      </c>
      <c r="H144" s="223">
        <v>3</v>
      </c>
      <c r="I144" s="224"/>
      <c r="J144" s="225">
        <f>ROUND(I144*H144,2)</f>
        <v>0</v>
      </c>
      <c r="K144" s="221" t="s">
        <v>138</v>
      </c>
      <c r="L144" s="70"/>
      <c r="M144" s="226" t="s">
        <v>21</v>
      </c>
      <c r="N144" s="227" t="s">
        <v>47</v>
      </c>
      <c r="O144" s="45"/>
      <c r="P144" s="228">
        <f>O144*H144</f>
        <v>0</v>
      </c>
      <c r="Q144" s="228">
        <v>0</v>
      </c>
      <c r="R144" s="228">
        <f>Q144*H144</f>
        <v>0</v>
      </c>
      <c r="S144" s="228">
        <v>0</v>
      </c>
      <c r="T144" s="229">
        <f>S144*H144</f>
        <v>0</v>
      </c>
      <c r="AR144" s="22" t="s">
        <v>208</v>
      </c>
      <c r="AT144" s="22" t="s">
        <v>134</v>
      </c>
      <c r="AU144" s="22" t="s">
        <v>86</v>
      </c>
      <c r="AY144" s="22" t="s">
        <v>131</v>
      </c>
      <c r="BE144" s="230">
        <f>IF(N144="základní",J144,0)</f>
        <v>0</v>
      </c>
      <c r="BF144" s="230">
        <f>IF(N144="snížená",J144,0)</f>
        <v>0</v>
      </c>
      <c r="BG144" s="230">
        <f>IF(N144="zákl. přenesená",J144,0)</f>
        <v>0</v>
      </c>
      <c r="BH144" s="230">
        <f>IF(N144="sníž. přenesená",J144,0)</f>
        <v>0</v>
      </c>
      <c r="BI144" s="230">
        <f>IF(N144="nulová",J144,0)</f>
        <v>0</v>
      </c>
      <c r="BJ144" s="22" t="s">
        <v>84</v>
      </c>
      <c r="BK144" s="230">
        <f>ROUND(I144*H144,2)</f>
        <v>0</v>
      </c>
      <c r="BL144" s="22" t="s">
        <v>208</v>
      </c>
      <c r="BM144" s="22" t="s">
        <v>421</v>
      </c>
    </row>
    <row r="145" s="1" customFormat="1" ht="16.5" customHeight="1">
      <c r="B145" s="44"/>
      <c r="C145" s="256" t="s">
        <v>269</v>
      </c>
      <c r="D145" s="256" t="s">
        <v>237</v>
      </c>
      <c r="E145" s="257" t="s">
        <v>274</v>
      </c>
      <c r="F145" s="258" t="s">
        <v>275</v>
      </c>
      <c r="G145" s="259" t="s">
        <v>214</v>
      </c>
      <c r="H145" s="260">
        <v>3</v>
      </c>
      <c r="I145" s="261"/>
      <c r="J145" s="262">
        <f>ROUND(I145*H145,2)</f>
        <v>0</v>
      </c>
      <c r="K145" s="258" t="s">
        <v>138</v>
      </c>
      <c r="L145" s="263"/>
      <c r="M145" s="264" t="s">
        <v>21</v>
      </c>
      <c r="N145" s="265" t="s">
        <v>47</v>
      </c>
      <c r="O145" s="45"/>
      <c r="P145" s="228">
        <f>O145*H145</f>
        <v>0</v>
      </c>
      <c r="Q145" s="228">
        <v>6.0000000000000002E-05</v>
      </c>
      <c r="R145" s="228">
        <f>Q145*H145</f>
        <v>0.00018000000000000001</v>
      </c>
      <c r="S145" s="228">
        <v>0</v>
      </c>
      <c r="T145" s="229">
        <f>S145*H145</f>
        <v>0</v>
      </c>
      <c r="AR145" s="22" t="s">
        <v>240</v>
      </c>
      <c r="AT145" s="22" t="s">
        <v>237</v>
      </c>
      <c r="AU145" s="22" t="s">
        <v>86</v>
      </c>
      <c r="AY145" s="22" t="s">
        <v>131</v>
      </c>
      <c r="BE145" s="230">
        <f>IF(N145="základní",J145,0)</f>
        <v>0</v>
      </c>
      <c r="BF145" s="230">
        <f>IF(N145="snížená",J145,0)</f>
        <v>0</v>
      </c>
      <c r="BG145" s="230">
        <f>IF(N145="zákl. přenesená",J145,0)</f>
        <v>0</v>
      </c>
      <c r="BH145" s="230">
        <f>IF(N145="sníž. přenesená",J145,0)</f>
        <v>0</v>
      </c>
      <c r="BI145" s="230">
        <f>IF(N145="nulová",J145,0)</f>
        <v>0</v>
      </c>
      <c r="BJ145" s="22" t="s">
        <v>84</v>
      </c>
      <c r="BK145" s="230">
        <f>ROUND(I145*H145,2)</f>
        <v>0</v>
      </c>
      <c r="BL145" s="22" t="s">
        <v>208</v>
      </c>
      <c r="BM145" s="22" t="s">
        <v>422</v>
      </c>
    </row>
    <row r="146" s="1" customFormat="1" ht="16.5" customHeight="1">
      <c r="B146" s="44"/>
      <c r="C146" s="219" t="s">
        <v>273</v>
      </c>
      <c r="D146" s="219" t="s">
        <v>134</v>
      </c>
      <c r="E146" s="220" t="s">
        <v>278</v>
      </c>
      <c r="F146" s="221" t="s">
        <v>279</v>
      </c>
      <c r="G146" s="222" t="s">
        <v>214</v>
      </c>
      <c r="H146" s="223">
        <v>1</v>
      </c>
      <c r="I146" s="224"/>
      <c r="J146" s="225">
        <f>ROUND(I146*H146,2)</f>
        <v>0</v>
      </c>
      <c r="K146" s="221" t="s">
        <v>138</v>
      </c>
      <c r="L146" s="70"/>
      <c r="M146" s="226" t="s">
        <v>21</v>
      </c>
      <c r="N146" s="227" t="s">
        <v>47</v>
      </c>
      <c r="O146" s="45"/>
      <c r="P146" s="228">
        <f>O146*H146</f>
        <v>0</v>
      </c>
      <c r="Q146" s="228">
        <v>0</v>
      </c>
      <c r="R146" s="228">
        <f>Q146*H146</f>
        <v>0</v>
      </c>
      <c r="S146" s="228">
        <v>0</v>
      </c>
      <c r="T146" s="229">
        <f>S146*H146</f>
        <v>0</v>
      </c>
      <c r="AR146" s="22" t="s">
        <v>208</v>
      </c>
      <c r="AT146" s="22" t="s">
        <v>134</v>
      </c>
      <c r="AU146" s="22" t="s">
        <v>86</v>
      </c>
      <c r="AY146" s="22" t="s">
        <v>131</v>
      </c>
      <c r="BE146" s="230">
        <f>IF(N146="základní",J146,0)</f>
        <v>0</v>
      </c>
      <c r="BF146" s="230">
        <f>IF(N146="snížená",J146,0)</f>
        <v>0</v>
      </c>
      <c r="BG146" s="230">
        <f>IF(N146="zákl. přenesená",J146,0)</f>
        <v>0</v>
      </c>
      <c r="BH146" s="230">
        <f>IF(N146="sníž. přenesená",J146,0)</f>
        <v>0</v>
      </c>
      <c r="BI146" s="230">
        <f>IF(N146="nulová",J146,0)</f>
        <v>0</v>
      </c>
      <c r="BJ146" s="22" t="s">
        <v>84</v>
      </c>
      <c r="BK146" s="230">
        <f>ROUND(I146*H146,2)</f>
        <v>0</v>
      </c>
      <c r="BL146" s="22" t="s">
        <v>208</v>
      </c>
      <c r="BM146" s="22" t="s">
        <v>423</v>
      </c>
    </row>
    <row r="147" s="1" customFormat="1" ht="16.5" customHeight="1">
      <c r="B147" s="44"/>
      <c r="C147" s="256" t="s">
        <v>277</v>
      </c>
      <c r="D147" s="256" t="s">
        <v>237</v>
      </c>
      <c r="E147" s="257" t="s">
        <v>282</v>
      </c>
      <c r="F147" s="258" t="s">
        <v>283</v>
      </c>
      <c r="G147" s="259" t="s">
        <v>214</v>
      </c>
      <c r="H147" s="260">
        <v>1</v>
      </c>
      <c r="I147" s="261"/>
      <c r="J147" s="262">
        <f>ROUND(I147*H147,2)</f>
        <v>0</v>
      </c>
      <c r="K147" s="258" t="s">
        <v>138</v>
      </c>
      <c r="L147" s="263"/>
      <c r="M147" s="264" t="s">
        <v>21</v>
      </c>
      <c r="N147" s="265" t="s">
        <v>47</v>
      </c>
      <c r="O147" s="45"/>
      <c r="P147" s="228">
        <f>O147*H147</f>
        <v>0</v>
      </c>
      <c r="Q147" s="228">
        <v>0.00040000000000000002</v>
      </c>
      <c r="R147" s="228">
        <f>Q147*H147</f>
        <v>0.00040000000000000002</v>
      </c>
      <c r="S147" s="228">
        <v>0</v>
      </c>
      <c r="T147" s="229">
        <f>S147*H147</f>
        <v>0</v>
      </c>
      <c r="AR147" s="22" t="s">
        <v>240</v>
      </c>
      <c r="AT147" s="22" t="s">
        <v>237</v>
      </c>
      <c r="AU147" s="22" t="s">
        <v>86</v>
      </c>
      <c r="AY147" s="22" t="s">
        <v>131</v>
      </c>
      <c r="BE147" s="230">
        <f>IF(N147="základní",J147,0)</f>
        <v>0</v>
      </c>
      <c r="BF147" s="230">
        <f>IF(N147="snížená",J147,0)</f>
        <v>0</v>
      </c>
      <c r="BG147" s="230">
        <f>IF(N147="zákl. přenesená",J147,0)</f>
        <v>0</v>
      </c>
      <c r="BH147" s="230">
        <f>IF(N147="sníž. přenesená",J147,0)</f>
        <v>0</v>
      </c>
      <c r="BI147" s="230">
        <f>IF(N147="nulová",J147,0)</f>
        <v>0</v>
      </c>
      <c r="BJ147" s="22" t="s">
        <v>84</v>
      </c>
      <c r="BK147" s="230">
        <f>ROUND(I147*H147,2)</f>
        <v>0</v>
      </c>
      <c r="BL147" s="22" t="s">
        <v>208</v>
      </c>
      <c r="BM147" s="22" t="s">
        <v>424</v>
      </c>
    </row>
    <row r="148" s="1" customFormat="1" ht="38.25" customHeight="1">
      <c r="B148" s="44"/>
      <c r="C148" s="219" t="s">
        <v>281</v>
      </c>
      <c r="D148" s="219" t="s">
        <v>134</v>
      </c>
      <c r="E148" s="220" t="s">
        <v>286</v>
      </c>
      <c r="F148" s="221" t="s">
        <v>287</v>
      </c>
      <c r="G148" s="222" t="s">
        <v>172</v>
      </c>
      <c r="H148" s="223">
        <v>0.012999999999999999</v>
      </c>
      <c r="I148" s="224"/>
      <c r="J148" s="225">
        <f>ROUND(I148*H148,2)</f>
        <v>0</v>
      </c>
      <c r="K148" s="221" t="s">
        <v>138</v>
      </c>
      <c r="L148" s="70"/>
      <c r="M148" s="226" t="s">
        <v>21</v>
      </c>
      <c r="N148" s="227" t="s">
        <v>47</v>
      </c>
      <c r="O148" s="45"/>
      <c r="P148" s="228">
        <f>O148*H148</f>
        <v>0</v>
      </c>
      <c r="Q148" s="228">
        <v>0</v>
      </c>
      <c r="R148" s="228">
        <f>Q148*H148</f>
        <v>0</v>
      </c>
      <c r="S148" s="228">
        <v>0</v>
      </c>
      <c r="T148" s="229">
        <f>S148*H148</f>
        <v>0</v>
      </c>
      <c r="AR148" s="22" t="s">
        <v>208</v>
      </c>
      <c r="AT148" s="22" t="s">
        <v>134</v>
      </c>
      <c r="AU148" s="22" t="s">
        <v>86</v>
      </c>
      <c r="AY148" s="22" t="s">
        <v>131</v>
      </c>
      <c r="BE148" s="230">
        <f>IF(N148="základní",J148,0)</f>
        <v>0</v>
      </c>
      <c r="BF148" s="230">
        <f>IF(N148="snížená",J148,0)</f>
        <v>0</v>
      </c>
      <c r="BG148" s="230">
        <f>IF(N148="zákl. přenesená",J148,0)</f>
        <v>0</v>
      </c>
      <c r="BH148" s="230">
        <f>IF(N148="sníž. přenesená",J148,0)</f>
        <v>0</v>
      </c>
      <c r="BI148" s="230">
        <f>IF(N148="nulová",J148,0)</f>
        <v>0</v>
      </c>
      <c r="BJ148" s="22" t="s">
        <v>84</v>
      </c>
      <c r="BK148" s="230">
        <f>ROUND(I148*H148,2)</f>
        <v>0</v>
      </c>
      <c r="BL148" s="22" t="s">
        <v>208</v>
      </c>
      <c r="BM148" s="22" t="s">
        <v>425</v>
      </c>
    </row>
    <row r="149" s="1" customFormat="1">
      <c r="B149" s="44"/>
      <c r="C149" s="72"/>
      <c r="D149" s="233" t="s">
        <v>153</v>
      </c>
      <c r="E149" s="72"/>
      <c r="F149" s="254" t="s">
        <v>289</v>
      </c>
      <c r="G149" s="72"/>
      <c r="H149" s="72"/>
      <c r="I149" s="189"/>
      <c r="J149" s="72"/>
      <c r="K149" s="72"/>
      <c r="L149" s="70"/>
      <c r="M149" s="255"/>
      <c r="N149" s="45"/>
      <c r="O149" s="45"/>
      <c r="P149" s="45"/>
      <c r="Q149" s="45"/>
      <c r="R149" s="45"/>
      <c r="S149" s="45"/>
      <c r="T149" s="93"/>
      <c r="AT149" s="22" t="s">
        <v>153</v>
      </c>
      <c r="AU149" s="22" t="s">
        <v>86</v>
      </c>
    </row>
    <row r="150" s="1" customFormat="1" ht="38.25" customHeight="1">
      <c r="B150" s="44"/>
      <c r="C150" s="219" t="s">
        <v>285</v>
      </c>
      <c r="D150" s="219" t="s">
        <v>134</v>
      </c>
      <c r="E150" s="220" t="s">
        <v>290</v>
      </c>
      <c r="F150" s="221" t="s">
        <v>291</v>
      </c>
      <c r="G150" s="222" t="s">
        <v>172</v>
      </c>
      <c r="H150" s="223">
        <v>0.012999999999999999</v>
      </c>
      <c r="I150" s="224"/>
      <c r="J150" s="225">
        <f>ROUND(I150*H150,2)</f>
        <v>0</v>
      </c>
      <c r="K150" s="221" t="s">
        <v>138</v>
      </c>
      <c r="L150" s="70"/>
      <c r="M150" s="226" t="s">
        <v>21</v>
      </c>
      <c r="N150" s="227" t="s">
        <v>47</v>
      </c>
      <c r="O150" s="45"/>
      <c r="P150" s="228">
        <f>O150*H150</f>
        <v>0</v>
      </c>
      <c r="Q150" s="228">
        <v>0</v>
      </c>
      <c r="R150" s="228">
        <f>Q150*H150</f>
        <v>0</v>
      </c>
      <c r="S150" s="228">
        <v>0</v>
      </c>
      <c r="T150" s="229">
        <f>S150*H150</f>
        <v>0</v>
      </c>
      <c r="AR150" s="22" t="s">
        <v>208</v>
      </c>
      <c r="AT150" s="22" t="s">
        <v>134</v>
      </c>
      <c r="AU150" s="22" t="s">
        <v>86</v>
      </c>
      <c r="AY150" s="22" t="s">
        <v>131</v>
      </c>
      <c r="BE150" s="230">
        <f>IF(N150="základní",J150,0)</f>
        <v>0</v>
      </c>
      <c r="BF150" s="230">
        <f>IF(N150="snížená",J150,0)</f>
        <v>0</v>
      </c>
      <c r="BG150" s="230">
        <f>IF(N150="zákl. přenesená",J150,0)</f>
        <v>0</v>
      </c>
      <c r="BH150" s="230">
        <f>IF(N150="sníž. přenesená",J150,0)</f>
        <v>0</v>
      </c>
      <c r="BI150" s="230">
        <f>IF(N150="nulová",J150,0)</f>
        <v>0</v>
      </c>
      <c r="BJ150" s="22" t="s">
        <v>84</v>
      </c>
      <c r="BK150" s="230">
        <f>ROUND(I150*H150,2)</f>
        <v>0</v>
      </c>
      <c r="BL150" s="22" t="s">
        <v>208</v>
      </c>
      <c r="BM150" s="22" t="s">
        <v>426</v>
      </c>
    </row>
    <row r="151" s="1" customFormat="1">
      <c r="B151" s="44"/>
      <c r="C151" s="72"/>
      <c r="D151" s="233" t="s">
        <v>153</v>
      </c>
      <c r="E151" s="72"/>
      <c r="F151" s="254" t="s">
        <v>289</v>
      </c>
      <c r="G151" s="72"/>
      <c r="H151" s="72"/>
      <c r="I151" s="189"/>
      <c r="J151" s="72"/>
      <c r="K151" s="72"/>
      <c r="L151" s="70"/>
      <c r="M151" s="255"/>
      <c r="N151" s="45"/>
      <c r="O151" s="45"/>
      <c r="P151" s="45"/>
      <c r="Q151" s="45"/>
      <c r="R151" s="45"/>
      <c r="S151" s="45"/>
      <c r="T151" s="93"/>
      <c r="AT151" s="22" t="s">
        <v>153</v>
      </c>
      <c r="AU151" s="22" t="s">
        <v>86</v>
      </c>
    </row>
    <row r="152" s="10" customFormat="1" ht="29.88" customHeight="1">
      <c r="B152" s="203"/>
      <c r="C152" s="204"/>
      <c r="D152" s="205" t="s">
        <v>75</v>
      </c>
      <c r="E152" s="217" t="s">
        <v>293</v>
      </c>
      <c r="F152" s="217" t="s">
        <v>294</v>
      </c>
      <c r="G152" s="204"/>
      <c r="H152" s="204"/>
      <c r="I152" s="207"/>
      <c r="J152" s="218">
        <f>BK152</f>
        <v>0</v>
      </c>
      <c r="K152" s="204"/>
      <c r="L152" s="209"/>
      <c r="M152" s="210"/>
      <c r="N152" s="211"/>
      <c r="O152" s="211"/>
      <c r="P152" s="212">
        <f>SUM(P153:P174)</f>
        <v>0</v>
      </c>
      <c r="Q152" s="211"/>
      <c r="R152" s="212">
        <f>SUM(R153:R174)</f>
        <v>0.019259999999999999</v>
      </c>
      <c r="S152" s="211"/>
      <c r="T152" s="213">
        <f>SUM(T153:T174)</f>
        <v>0</v>
      </c>
      <c r="AR152" s="214" t="s">
        <v>86</v>
      </c>
      <c r="AT152" s="215" t="s">
        <v>75</v>
      </c>
      <c r="AU152" s="215" t="s">
        <v>84</v>
      </c>
      <c r="AY152" s="214" t="s">
        <v>131</v>
      </c>
      <c r="BK152" s="216">
        <f>SUM(BK153:BK174)</f>
        <v>0</v>
      </c>
    </row>
    <row r="153" s="1" customFormat="1" ht="16.5" customHeight="1">
      <c r="B153" s="44"/>
      <c r="C153" s="219" t="s">
        <v>240</v>
      </c>
      <c r="D153" s="219" t="s">
        <v>134</v>
      </c>
      <c r="E153" s="220" t="s">
        <v>296</v>
      </c>
      <c r="F153" s="221" t="s">
        <v>297</v>
      </c>
      <c r="G153" s="222" t="s">
        <v>157</v>
      </c>
      <c r="H153" s="223">
        <v>97</v>
      </c>
      <c r="I153" s="224"/>
      <c r="J153" s="225">
        <f>ROUND(I153*H153,2)</f>
        <v>0</v>
      </c>
      <c r="K153" s="221" t="s">
        <v>138</v>
      </c>
      <c r="L153" s="70"/>
      <c r="M153" s="226" t="s">
        <v>21</v>
      </c>
      <c r="N153" s="227" t="s">
        <v>47</v>
      </c>
      <c r="O153" s="45"/>
      <c r="P153" s="228">
        <f>O153*H153</f>
        <v>0</v>
      </c>
      <c r="Q153" s="228">
        <v>0</v>
      </c>
      <c r="R153" s="228">
        <f>Q153*H153</f>
        <v>0</v>
      </c>
      <c r="S153" s="228">
        <v>0</v>
      </c>
      <c r="T153" s="229">
        <f>S153*H153</f>
        <v>0</v>
      </c>
      <c r="AR153" s="22" t="s">
        <v>208</v>
      </c>
      <c r="AT153" s="22" t="s">
        <v>134</v>
      </c>
      <c r="AU153" s="22" t="s">
        <v>86</v>
      </c>
      <c r="AY153" s="22" t="s">
        <v>131</v>
      </c>
      <c r="BE153" s="230">
        <f>IF(N153="základní",J153,0)</f>
        <v>0</v>
      </c>
      <c r="BF153" s="230">
        <f>IF(N153="snížená",J153,0)</f>
        <v>0</v>
      </c>
      <c r="BG153" s="230">
        <f>IF(N153="zákl. přenesená",J153,0)</f>
        <v>0</v>
      </c>
      <c r="BH153" s="230">
        <f>IF(N153="sníž. přenesená",J153,0)</f>
        <v>0</v>
      </c>
      <c r="BI153" s="230">
        <f>IF(N153="nulová",J153,0)</f>
        <v>0</v>
      </c>
      <c r="BJ153" s="22" t="s">
        <v>84</v>
      </c>
      <c r="BK153" s="230">
        <f>ROUND(I153*H153,2)</f>
        <v>0</v>
      </c>
      <c r="BL153" s="22" t="s">
        <v>208</v>
      </c>
      <c r="BM153" s="22" t="s">
        <v>427</v>
      </c>
    </row>
    <row r="154" s="1" customFormat="1">
      <c r="B154" s="44"/>
      <c r="C154" s="72"/>
      <c r="D154" s="233" t="s">
        <v>153</v>
      </c>
      <c r="E154" s="72"/>
      <c r="F154" s="254" t="s">
        <v>299</v>
      </c>
      <c r="G154" s="72"/>
      <c r="H154" s="72"/>
      <c r="I154" s="189"/>
      <c r="J154" s="72"/>
      <c r="K154" s="72"/>
      <c r="L154" s="70"/>
      <c r="M154" s="255"/>
      <c r="N154" s="45"/>
      <c r="O154" s="45"/>
      <c r="P154" s="45"/>
      <c r="Q154" s="45"/>
      <c r="R154" s="45"/>
      <c r="S154" s="45"/>
      <c r="T154" s="93"/>
      <c r="AT154" s="22" t="s">
        <v>153</v>
      </c>
      <c r="AU154" s="22" t="s">
        <v>86</v>
      </c>
    </row>
    <row r="155" s="11" customFormat="1">
      <c r="B155" s="231"/>
      <c r="C155" s="232"/>
      <c r="D155" s="233" t="s">
        <v>141</v>
      </c>
      <c r="E155" s="234" t="s">
        <v>21</v>
      </c>
      <c r="F155" s="235" t="s">
        <v>300</v>
      </c>
      <c r="G155" s="232"/>
      <c r="H155" s="236">
        <v>10</v>
      </c>
      <c r="I155" s="237"/>
      <c r="J155" s="232"/>
      <c r="K155" s="232"/>
      <c r="L155" s="238"/>
      <c r="M155" s="239"/>
      <c r="N155" s="240"/>
      <c r="O155" s="240"/>
      <c r="P155" s="240"/>
      <c r="Q155" s="240"/>
      <c r="R155" s="240"/>
      <c r="S155" s="240"/>
      <c r="T155" s="241"/>
      <c r="AT155" s="242" t="s">
        <v>141</v>
      </c>
      <c r="AU155" s="242" t="s">
        <v>86</v>
      </c>
      <c r="AV155" s="11" t="s">
        <v>86</v>
      </c>
      <c r="AW155" s="11" t="s">
        <v>39</v>
      </c>
      <c r="AX155" s="11" t="s">
        <v>76</v>
      </c>
      <c r="AY155" s="242" t="s">
        <v>131</v>
      </c>
    </row>
    <row r="156" s="11" customFormat="1">
      <c r="B156" s="231"/>
      <c r="C156" s="232"/>
      <c r="D156" s="233" t="s">
        <v>141</v>
      </c>
      <c r="E156" s="234" t="s">
        <v>21</v>
      </c>
      <c r="F156" s="235" t="s">
        <v>428</v>
      </c>
      <c r="G156" s="232"/>
      <c r="H156" s="236">
        <v>72</v>
      </c>
      <c r="I156" s="237"/>
      <c r="J156" s="232"/>
      <c r="K156" s="232"/>
      <c r="L156" s="238"/>
      <c r="M156" s="239"/>
      <c r="N156" s="240"/>
      <c r="O156" s="240"/>
      <c r="P156" s="240"/>
      <c r="Q156" s="240"/>
      <c r="R156" s="240"/>
      <c r="S156" s="240"/>
      <c r="T156" s="241"/>
      <c r="AT156" s="242" t="s">
        <v>141</v>
      </c>
      <c r="AU156" s="242" t="s">
        <v>86</v>
      </c>
      <c r="AV156" s="11" t="s">
        <v>86</v>
      </c>
      <c r="AW156" s="11" t="s">
        <v>39</v>
      </c>
      <c r="AX156" s="11" t="s">
        <v>76</v>
      </c>
      <c r="AY156" s="242" t="s">
        <v>131</v>
      </c>
    </row>
    <row r="157" s="11" customFormat="1">
      <c r="B157" s="231"/>
      <c r="C157" s="232"/>
      <c r="D157" s="233" t="s">
        <v>141</v>
      </c>
      <c r="E157" s="234" t="s">
        <v>21</v>
      </c>
      <c r="F157" s="235" t="s">
        <v>429</v>
      </c>
      <c r="G157" s="232"/>
      <c r="H157" s="236">
        <v>15</v>
      </c>
      <c r="I157" s="237"/>
      <c r="J157" s="232"/>
      <c r="K157" s="232"/>
      <c r="L157" s="238"/>
      <c r="M157" s="239"/>
      <c r="N157" s="240"/>
      <c r="O157" s="240"/>
      <c r="P157" s="240"/>
      <c r="Q157" s="240"/>
      <c r="R157" s="240"/>
      <c r="S157" s="240"/>
      <c r="T157" s="241"/>
      <c r="AT157" s="242" t="s">
        <v>141</v>
      </c>
      <c r="AU157" s="242" t="s">
        <v>86</v>
      </c>
      <c r="AV157" s="11" t="s">
        <v>86</v>
      </c>
      <c r="AW157" s="11" t="s">
        <v>39</v>
      </c>
      <c r="AX157" s="11" t="s">
        <v>76</v>
      </c>
      <c r="AY157" s="242" t="s">
        <v>131</v>
      </c>
    </row>
    <row r="158" s="12" customFormat="1">
      <c r="B158" s="243"/>
      <c r="C158" s="244"/>
      <c r="D158" s="233" t="s">
        <v>141</v>
      </c>
      <c r="E158" s="245" t="s">
        <v>21</v>
      </c>
      <c r="F158" s="246" t="s">
        <v>143</v>
      </c>
      <c r="G158" s="244"/>
      <c r="H158" s="247">
        <v>97</v>
      </c>
      <c r="I158" s="248"/>
      <c r="J158" s="244"/>
      <c r="K158" s="244"/>
      <c r="L158" s="249"/>
      <c r="M158" s="250"/>
      <c r="N158" s="251"/>
      <c r="O158" s="251"/>
      <c r="P158" s="251"/>
      <c r="Q158" s="251"/>
      <c r="R158" s="251"/>
      <c r="S158" s="251"/>
      <c r="T158" s="252"/>
      <c r="AT158" s="253" t="s">
        <v>141</v>
      </c>
      <c r="AU158" s="253" t="s">
        <v>86</v>
      </c>
      <c r="AV158" s="12" t="s">
        <v>139</v>
      </c>
      <c r="AW158" s="12" t="s">
        <v>39</v>
      </c>
      <c r="AX158" s="12" t="s">
        <v>84</v>
      </c>
      <c r="AY158" s="253" t="s">
        <v>131</v>
      </c>
    </row>
    <row r="159" s="1" customFormat="1" ht="16.5" customHeight="1">
      <c r="B159" s="44"/>
      <c r="C159" s="256" t="s">
        <v>295</v>
      </c>
      <c r="D159" s="256" t="s">
        <v>237</v>
      </c>
      <c r="E159" s="257" t="s">
        <v>304</v>
      </c>
      <c r="F159" s="258" t="s">
        <v>305</v>
      </c>
      <c r="G159" s="259" t="s">
        <v>157</v>
      </c>
      <c r="H159" s="260">
        <v>72</v>
      </c>
      <c r="I159" s="261"/>
      <c r="J159" s="262">
        <f>ROUND(I159*H159,2)</f>
        <v>0</v>
      </c>
      <c r="K159" s="258" t="s">
        <v>21</v>
      </c>
      <c r="L159" s="263"/>
      <c r="M159" s="264" t="s">
        <v>21</v>
      </c>
      <c r="N159" s="265" t="s">
        <v>47</v>
      </c>
      <c r="O159" s="45"/>
      <c r="P159" s="228">
        <f>O159*H159</f>
        <v>0</v>
      </c>
      <c r="Q159" s="228">
        <v>0.00018000000000000001</v>
      </c>
      <c r="R159" s="228">
        <f>Q159*H159</f>
        <v>0.012960000000000001</v>
      </c>
      <c r="S159" s="228">
        <v>0</v>
      </c>
      <c r="T159" s="229">
        <f>S159*H159</f>
        <v>0</v>
      </c>
      <c r="AR159" s="22" t="s">
        <v>240</v>
      </c>
      <c r="AT159" s="22" t="s">
        <v>237</v>
      </c>
      <c r="AU159" s="22" t="s">
        <v>86</v>
      </c>
      <c r="AY159" s="22" t="s">
        <v>131</v>
      </c>
      <c r="BE159" s="230">
        <f>IF(N159="základní",J159,0)</f>
        <v>0</v>
      </c>
      <c r="BF159" s="230">
        <f>IF(N159="snížená",J159,0)</f>
        <v>0</v>
      </c>
      <c r="BG159" s="230">
        <f>IF(N159="zákl. přenesená",J159,0)</f>
        <v>0</v>
      </c>
      <c r="BH159" s="230">
        <f>IF(N159="sníž. přenesená",J159,0)</f>
        <v>0</v>
      </c>
      <c r="BI159" s="230">
        <f>IF(N159="nulová",J159,0)</f>
        <v>0</v>
      </c>
      <c r="BJ159" s="22" t="s">
        <v>84</v>
      </c>
      <c r="BK159" s="230">
        <f>ROUND(I159*H159,2)</f>
        <v>0</v>
      </c>
      <c r="BL159" s="22" t="s">
        <v>208</v>
      </c>
      <c r="BM159" s="22" t="s">
        <v>430</v>
      </c>
    </row>
    <row r="160" s="11" customFormat="1">
      <c r="B160" s="231"/>
      <c r="C160" s="232"/>
      <c r="D160" s="233" t="s">
        <v>141</v>
      </c>
      <c r="E160" s="234" t="s">
        <v>21</v>
      </c>
      <c r="F160" s="235" t="s">
        <v>431</v>
      </c>
      <c r="G160" s="232"/>
      <c r="H160" s="236">
        <v>72</v>
      </c>
      <c r="I160" s="237"/>
      <c r="J160" s="232"/>
      <c r="K160" s="232"/>
      <c r="L160" s="238"/>
      <c r="M160" s="239"/>
      <c r="N160" s="240"/>
      <c r="O160" s="240"/>
      <c r="P160" s="240"/>
      <c r="Q160" s="240"/>
      <c r="R160" s="240"/>
      <c r="S160" s="240"/>
      <c r="T160" s="241"/>
      <c r="AT160" s="242" t="s">
        <v>141</v>
      </c>
      <c r="AU160" s="242" t="s">
        <v>86</v>
      </c>
      <c r="AV160" s="11" t="s">
        <v>86</v>
      </c>
      <c r="AW160" s="11" t="s">
        <v>39</v>
      </c>
      <c r="AX160" s="11" t="s">
        <v>76</v>
      </c>
      <c r="AY160" s="242" t="s">
        <v>131</v>
      </c>
    </row>
    <row r="161" s="12" customFormat="1">
      <c r="B161" s="243"/>
      <c r="C161" s="244"/>
      <c r="D161" s="233" t="s">
        <v>141</v>
      </c>
      <c r="E161" s="245" t="s">
        <v>21</v>
      </c>
      <c r="F161" s="246" t="s">
        <v>143</v>
      </c>
      <c r="G161" s="244"/>
      <c r="H161" s="247">
        <v>72</v>
      </c>
      <c r="I161" s="248"/>
      <c r="J161" s="244"/>
      <c r="K161" s="244"/>
      <c r="L161" s="249"/>
      <c r="M161" s="250"/>
      <c r="N161" s="251"/>
      <c r="O161" s="251"/>
      <c r="P161" s="251"/>
      <c r="Q161" s="251"/>
      <c r="R161" s="251"/>
      <c r="S161" s="251"/>
      <c r="T161" s="252"/>
      <c r="AT161" s="253" t="s">
        <v>141</v>
      </c>
      <c r="AU161" s="253" t="s">
        <v>86</v>
      </c>
      <c r="AV161" s="12" t="s">
        <v>139</v>
      </c>
      <c r="AW161" s="12" t="s">
        <v>39</v>
      </c>
      <c r="AX161" s="12" t="s">
        <v>84</v>
      </c>
      <c r="AY161" s="253" t="s">
        <v>131</v>
      </c>
    </row>
    <row r="162" s="1" customFormat="1" ht="16.5" customHeight="1">
      <c r="B162" s="44"/>
      <c r="C162" s="256" t="s">
        <v>303</v>
      </c>
      <c r="D162" s="256" t="s">
        <v>237</v>
      </c>
      <c r="E162" s="257" t="s">
        <v>308</v>
      </c>
      <c r="F162" s="258" t="s">
        <v>309</v>
      </c>
      <c r="G162" s="259" t="s">
        <v>157</v>
      </c>
      <c r="H162" s="260">
        <v>10</v>
      </c>
      <c r="I162" s="261"/>
      <c r="J162" s="262">
        <f>ROUND(I162*H162,2)</f>
        <v>0</v>
      </c>
      <c r="K162" s="258" t="s">
        <v>21</v>
      </c>
      <c r="L162" s="263"/>
      <c r="M162" s="264" t="s">
        <v>21</v>
      </c>
      <c r="N162" s="265" t="s">
        <v>47</v>
      </c>
      <c r="O162" s="45"/>
      <c r="P162" s="228">
        <f>O162*H162</f>
        <v>0</v>
      </c>
      <c r="Q162" s="228">
        <v>0.00018000000000000001</v>
      </c>
      <c r="R162" s="228">
        <f>Q162*H162</f>
        <v>0.0018000000000000002</v>
      </c>
      <c r="S162" s="228">
        <v>0</v>
      </c>
      <c r="T162" s="229">
        <f>S162*H162</f>
        <v>0</v>
      </c>
      <c r="AR162" s="22" t="s">
        <v>240</v>
      </c>
      <c r="AT162" s="22" t="s">
        <v>237</v>
      </c>
      <c r="AU162" s="22" t="s">
        <v>86</v>
      </c>
      <c r="AY162" s="22" t="s">
        <v>131</v>
      </c>
      <c r="BE162" s="230">
        <f>IF(N162="základní",J162,0)</f>
        <v>0</v>
      </c>
      <c r="BF162" s="230">
        <f>IF(N162="snížená",J162,0)</f>
        <v>0</v>
      </c>
      <c r="BG162" s="230">
        <f>IF(N162="zákl. přenesená",J162,0)</f>
        <v>0</v>
      </c>
      <c r="BH162" s="230">
        <f>IF(N162="sníž. přenesená",J162,0)</f>
        <v>0</v>
      </c>
      <c r="BI162" s="230">
        <f>IF(N162="nulová",J162,0)</f>
        <v>0</v>
      </c>
      <c r="BJ162" s="22" t="s">
        <v>84</v>
      </c>
      <c r="BK162" s="230">
        <f>ROUND(I162*H162,2)</f>
        <v>0</v>
      </c>
      <c r="BL162" s="22" t="s">
        <v>208</v>
      </c>
      <c r="BM162" s="22" t="s">
        <v>432</v>
      </c>
    </row>
    <row r="163" s="11" customFormat="1">
      <c r="B163" s="231"/>
      <c r="C163" s="232"/>
      <c r="D163" s="233" t="s">
        <v>141</v>
      </c>
      <c r="E163" s="234" t="s">
        <v>21</v>
      </c>
      <c r="F163" s="235" t="s">
        <v>300</v>
      </c>
      <c r="G163" s="232"/>
      <c r="H163" s="236">
        <v>10</v>
      </c>
      <c r="I163" s="237"/>
      <c r="J163" s="232"/>
      <c r="K163" s="232"/>
      <c r="L163" s="238"/>
      <c r="M163" s="239"/>
      <c r="N163" s="240"/>
      <c r="O163" s="240"/>
      <c r="P163" s="240"/>
      <c r="Q163" s="240"/>
      <c r="R163" s="240"/>
      <c r="S163" s="240"/>
      <c r="T163" s="241"/>
      <c r="AT163" s="242" t="s">
        <v>141</v>
      </c>
      <c r="AU163" s="242" t="s">
        <v>86</v>
      </c>
      <c r="AV163" s="11" t="s">
        <v>86</v>
      </c>
      <c r="AW163" s="11" t="s">
        <v>39</v>
      </c>
      <c r="AX163" s="11" t="s">
        <v>76</v>
      </c>
      <c r="AY163" s="242" t="s">
        <v>131</v>
      </c>
    </row>
    <row r="164" s="12" customFormat="1">
      <c r="B164" s="243"/>
      <c r="C164" s="244"/>
      <c r="D164" s="233" t="s">
        <v>141</v>
      </c>
      <c r="E164" s="245" t="s">
        <v>21</v>
      </c>
      <c r="F164" s="246" t="s">
        <v>143</v>
      </c>
      <c r="G164" s="244"/>
      <c r="H164" s="247">
        <v>10</v>
      </c>
      <c r="I164" s="248"/>
      <c r="J164" s="244"/>
      <c r="K164" s="244"/>
      <c r="L164" s="249"/>
      <c r="M164" s="250"/>
      <c r="N164" s="251"/>
      <c r="O164" s="251"/>
      <c r="P164" s="251"/>
      <c r="Q164" s="251"/>
      <c r="R164" s="251"/>
      <c r="S164" s="251"/>
      <c r="T164" s="252"/>
      <c r="AT164" s="253" t="s">
        <v>141</v>
      </c>
      <c r="AU164" s="253" t="s">
        <v>86</v>
      </c>
      <c r="AV164" s="12" t="s">
        <v>139</v>
      </c>
      <c r="AW164" s="12" t="s">
        <v>39</v>
      </c>
      <c r="AX164" s="12" t="s">
        <v>84</v>
      </c>
      <c r="AY164" s="253" t="s">
        <v>131</v>
      </c>
    </row>
    <row r="165" s="1" customFormat="1" ht="16.5" customHeight="1">
      <c r="B165" s="44"/>
      <c r="C165" s="256" t="s">
        <v>307</v>
      </c>
      <c r="D165" s="256" t="s">
        <v>237</v>
      </c>
      <c r="E165" s="257" t="s">
        <v>312</v>
      </c>
      <c r="F165" s="258" t="s">
        <v>313</v>
      </c>
      <c r="G165" s="259" t="s">
        <v>157</v>
      </c>
      <c r="H165" s="260">
        <v>15</v>
      </c>
      <c r="I165" s="261"/>
      <c r="J165" s="262">
        <f>ROUND(I165*H165,2)</f>
        <v>0</v>
      </c>
      <c r="K165" s="258" t="s">
        <v>21</v>
      </c>
      <c r="L165" s="263"/>
      <c r="M165" s="264" t="s">
        <v>21</v>
      </c>
      <c r="N165" s="265" t="s">
        <v>47</v>
      </c>
      <c r="O165" s="45"/>
      <c r="P165" s="228">
        <f>O165*H165</f>
        <v>0</v>
      </c>
      <c r="Q165" s="228">
        <v>0.00018000000000000001</v>
      </c>
      <c r="R165" s="228">
        <f>Q165*H165</f>
        <v>0.0027000000000000001</v>
      </c>
      <c r="S165" s="228">
        <v>0</v>
      </c>
      <c r="T165" s="229">
        <f>S165*H165</f>
        <v>0</v>
      </c>
      <c r="AR165" s="22" t="s">
        <v>240</v>
      </c>
      <c r="AT165" s="22" t="s">
        <v>237</v>
      </c>
      <c r="AU165" s="22" t="s">
        <v>86</v>
      </c>
      <c r="AY165" s="22" t="s">
        <v>131</v>
      </c>
      <c r="BE165" s="230">
        <f>IF(N165="základní",J165,0)</f>
        <v>0</v>
      </c>
      <c r="BF165" s="230">
        <f>IF(N165="snížená",J165,0)</f>
        <v>0</v>
      </c>
      <c r="BG165" s="230">
        <f>IF(N165="zákl. přenesená",J165,0)</f>
        <v>0</v>
      </c>
      <c r="BH165" s="230">
        <f>IF(N165="sníž. přenesená",J165,0)</f>
        <v>0</v>
      </c>
      <c r="BI165" s="230">
        <f>IF(N165="nulová",J165,0)</f>
        <v>0</v>
      </c>
      <c r="BJ165" s="22" t="s">
        <v>84</v>
      </c>
      <c r="BK165" s="230">
        <f>ROUND(I165*H165,2)</f>
        <v>0</v>
      </c>
      <c r="BL165" s="22" t="s">
        <v>208</v>
      </c>
      <c r="BM165" s="22" t="s">
        <v>433</v>
      </c>
    </row>
    <row r="166" s="1" customFormat="1" ht="16.5" customHeight="1">
      <c r="B166" s="44"/>
      <c r="C166" s="219" t="s">
        <v>311</v>
      </c>
      <c r="D166" s="219" t="s">
        <v>134</v>
      </c>
      <c r="E166" s="220" t="s">
        <v>316</v>
      </c>
      <c r="F166" s="221" t="s">
        <v>317</v>
      </c>
      <c r="G166" s="222" t="s">
        <v>157</v>
      </c>
      <c r="H166" s="223">
        <v>10</v>
      </c>
      <c r="I166" s="224"/>
      <c r="J166" s="225">
        <f>ROUND(I166*H166,2)</f>
        <v>0</v>
      </c>
      <c r="K166" s="221" t="s">
        <v>138</v>
      </c>
      <c r="L166" s="70"/>
      <c r="M166" s="226" t="s">
        <v>21</v>
      </c>
      <c r="N166" s="227" t="s">
        <v>47</v>
      </c>
      <c r="O166" s="45"/>
      <c r="P166" s="228">
        <f>O166*H166</f>
        <v>0</v>
      </c>
      <c r="Q166" s="228">
        <v>0</v>
      </c>
      <c r="R166" s="228">
        <f>Q166*H166</f>
        <v>0</v>
      </c>
      <c r="S166" s="228">
        <v>0</v>
      </c>
      <c r="T166" s="229">
        <f>S166*H166</f>
        <v>0</v>
      </c>
      <c r="AR166" s="22" t="s">
        <v>208</v>
      </c>
      <c r="AT166" s="22" t="s">
        <v>134</v>
      </c>
      <c r="AU166" s="22" t="s">
        <v>86</v>
      </c>
      <c r="AY166" s="22" t="s">
        <v>131</v>
      </c>
      <c r="BE166" s="230">
        <f>IF(N166="základní",J166,0)</f>
        <v>0</v>
      </c>
      <c r="BF166" s="230">
        <f>IF(N166="snížená",J166,0)</f>
        <v>0</v>
      </c>
      <c r="BG166" s="230">
        <f>IF(N166="zákl. přenesená",J166,0)</f>
        <v>0</v>
      </c>
      <c r="BH166" s="230">
        <f>IF(N166="sníž. přenesená",J166,0)</f>
        <v>0</v>
      </c>
      <c r="BI166" s="230">
        <f>IF(N166="nulová",J166,0)</f>
        <v>0</v>
      </c>
      <c r="BJ166" s="22" t="s">
        <v>84</v>
      </c>
      <c r="BK166" s="230">
        <f>ROUND(I166*H166,2)</f>
        <v>0</v>
      </c>
      <c r="BL166" s="22" t="s">
        <v>208</v>
      </c>
      <c r="BM166" s="22" t="s">
        <v>434</v>
      </c>
    </row>
    <row r="167" s="1" customFormat="1">
      <c r="B167" s="44"/>
      <c r="C167" s="72"/>
      <c r="D167" s="233" t="s">
        <v>153</v>
      </c>
      <c r="E167" s="72"/>
      <c r="F167" s="254" t="s">
        <v>299</v>
      </c>
      <c r="G167" s="72"/>
      <c r="H167" s="72"/>
      <c r="I167" s="189"/>
      <c r="J167" s="72"/>
      <c r="K167" s="72"/>
      <c r="L167" s="70"/>
      <c r="M167" s="255"/>
      <c r="N167" s="45"/>
      <c r="O167" s="45"/>
      <c r="P167" s="45"/>
      <c r="Q167" s="45"/>
      <c r="R167" s="45"/>
      <c r="S167" s="45"/>
      <c r="T167" s="93"/>
      <c r="AT167" s="22" t="s">
        <v>153</v>
      </c>
      <c r="AU167" s="22" t="s">
        <v>86</v>
      </c>
    </row>
    <row r="168" s="11" customFormat="1">
      <c r="B168" s="231"/>
      <c r="C168" s="232"/>
      <c r="D168" s="233" t="s">
        <v>141</v>
      </c>
      <c r="E168" s="234" t="s">
        <v>21</v>
      </c>
      <c r="F168" s="235" t="s">
        <v>319</v>
      </c>
      <c r="G168" s="232"/>
      <c r="H168" s="236">
        <v>10</v>
      </c>
      <c r="I168" s="237"/>
      <c r="J168" s="232"/>
      <c r="K168" s="232"/>
      <c r="L168" s="238"/>
      <c r="M168" s="239"/>
      <c r="N168" s="240"/>
      <c r="O168" s="240"/>
      <c r="P168" s="240"/>
      <c r="Q168" s="240"/>
      <c r="R168" s="240"/>
      <c r="S168" s="240"/>
      <c r="T168" s="241"/>
      <c r="AT168" s="242" t="s">
        <v>141</v>
      </c>
      <c r="AU168" s="242" t="s">
        <v>86</v>
      </c>
      <c r="AV168" s="11" t="s">
        <v>86</v>
      </c>
      <c r="AW168" s="11" t="s">
        <v>39</v>
      </c>
      <c r="AX168" s="11" t="s">
        <v>76</v>
      </c>
      <c r="AY168" s="242" t="s">
        <v>131</v>
      </c>
    </row>
    <row r="169" s="12" customFormat="1">
      <c r="B169" s="243"/>
      <c r="C169" s="244"/>
      <c r="D169" s="233" t="s">
        <v>141</v>
      </c>
      <c r="E169" s="245" t="s">
        <v>21</v>
      </c>
      <c r="F169" s="246" t="s">
        <v>143</v>
      </c>
      <c r="G169" s="244"/>
      <c r="H169" s="247">
        <v>10</v>
      </c>
      <c r="I169" s="248"/>
      <c r="J169" s="244"/>
      <c r="K169" s="244"/>
      <c r="L169" s="249"/>
      <c r="M169" s="250"/>
      <c r="N169" s="251"/>
      <c r="O169" s="251"/>
      <c r="P169" s="251"/>
      <c r="Q169" s="251"/>
      <c r="R169" s="251"/>
      <c r="S169" s="251"/>
      <c r="T169" s="252"/>
      <c r="AT169" s="253" t="s">
        <v>141</v>
      </c>
      <c r="AU169" s="253" t="s">
        <v>86</v>
      </c>
      <c r="AV169" s="12" t="s">
        <v>139</v>
      </c>
      <c r="AW169" s="12" t="s">
        <v>39</v>
      </c>
      <c r="AX169" s="12" t="s">
        <v>84</v>
      </c>
      <c r="AY169" s="253" t="s">
        <v>131</v>
      </c>
    </row>
    <row r="170" s="1" customFormat="1" ht="16.5" customHeight="1">
      <c r="B170" s="44"/>
      <c r="C170" s="256" t="s">
        <v>315</v>
      </c>
      <c r="D170" s="256" t="s">
        <v>237</v>
      </c>
      <c r="E170" s="257" t="s">
        <v>321</v>
      </c>
      <c r="F170" s="258" t="s">
        <v>322</v>
      </c>
      <c r="G170" s="259" t="s">
        <v>157</v>
      </c>
      <c r="H170" s="260">
        <v>10</v>
      </c>
      <c r="I170" s="261"/>
      <c r="J170" s="262">
        <f>ROUND(I170*H170,2)</f>
        <v>0</v>
      </c>
      <c r="K170" s="258" t="s">
        <v>21</v>
      </c>
      <c r="L170" s="263"/>
      <c r="M170" s="264" t="s">
        <v>21</v>
      </c>
      <c r="N170" s="265" t="s">
        <v>47</v>
      </c>
      <c r="O170" s="45"/>
      <c r="P170" s="228">
        <f>O170*H170</f>
        <v>0</v>
      </c>
      <c r="Q170" s="228">
        <v>0.00018000000000000001</v>
      </c>
      <c r="R170" s="228">
        <f>Q170*H170</f>
        <v>0.0018000000000000002</v>
      </c>
      <c r="S170" s="228">
        <v>0</v>
      </c>
      <c r="T170" s="229">
        <f>S170*H170</f>
        <v>0</v>
      </c>
      <c r="AR170" s="22" t="s">
        <v>240</v>
      </c>
      <c r="AT170" s="22" t="s">
        <v>237</v>
      </c>
      <c r="AU170" s="22" t="s">
        <v>86</v>
      </c>
      <c r="AY170" s="22" t="s">
        <v>131</v>
      </c>
      <c r="BE170" s="230">
        <f>IF(N170="základní",J170,0)</f>
        <v>0</v>
      </c>
      <c r="BF170" s="230">
        <f>IF(N170="snížená",J170,0)</f>
        <v>0</v>
      </c>
      <c r="BG170" s="230">
        <f>IF(N170="zákl. přenesená",J170,0)</f>
        <v>0</v>
      </c>
      <c r="BH170" s="230">
        <f>IF(N170="sníž. přenesená",J170,0)</f>
        <v>0</v>
      </c>
      <c r="BI170" s="230">
        <f>IF(N170="nulová",J170,0)</f>
        <v>0</v>
      </c>
      <c r="BJ170" s="22" t="s">
        <v>84</v>
      </c>
      <c r="BK170" s="230">
        <f>ROUND(I170*H170,2)</f>
        <v>0</v>
      </c>
      <c r="BL170" s="22" t="s">
        <v>208</v>
      </c>
      <c r="BM170" s="22" t="s">
        <v>435</v>
      </c>
    </row>
    <row r="171" s="1" customFormat="1" ht="38.25" customHeight="1">
      <c r="B171" s="44"/>
      <c r="C171" s="219" t="s">
        <v>320</v>
      </c>
      <c r="D171" s="219" t="s">
        <v>134</v>
      </c>
      <c r="E171" s="220" t="s">
        <v>325</v>
      </c>
      <c r="F171" s="221" t="s">
        <v>326</v>
      </c>
      <c r="G171" s="222" t="s">
        <v>172</v>
      </c>
      <c r="H171" s="223">
        <v>0.019</v>
      </c>
      <c r="I171" s="224"/>
      <c r="J171" s="225">
        <f>ROUND(I171*H171,2)</f>
        <v>0</v>
      </c>
      <c r="K171" s="221" t="s">
        <v>138</v>
      </c>
      <c r="L171" s="70"/>
      <c r="M171" s="226" t="s">
        <v>21</v>
      </c>
      <c r="N171" s="227" t="s">
        <v>47</v>
      </c>
      <c r="O171" s="45"/>
      <c r="P171" s="228">
        <f>O171*H171</f>
        <v>0</v>
      </c>
      <c r="Q171" s="228">
        <v>0</v>
      </c>
      <c r="R171" s="228">
        <f>Q171*H171</f>
        <v>0</v>
      </c>
      <c r="S171" s="228">
        <v>0</v>
      </c>
      <c r="T171" s="229">
        <f>S171*H171</f>
        <v>0</v>
      </c>
      <c r="AR171" s="22" t="s">
        <v>208</v>
      </c>
      <c r="AT171" s="22" t="s">
        <v>134</v>
      </c>
      <c r="AU171" s="22" t="s">
        <v>86</v>
      </c>
      <c r="AY171" s="22" t="s">
        <v>131</v>
      </c>
      <c r="BE171" s="230">
        <f>IF(N171="základní",J171,0)</f>
        <v>0</v>
      </c>
      <c r="BF171" s="230">
        <f>IF(N171="snížená",J171,0)</f>
        <v>0</v>
      </c>
      <c r="BG171" s="230">
        <f>IF(N171="zákl. přenesená",J171,0)</f>
        <v>0</v>
      </c>
      <c r="BH171" s="230">
        <f>IF(N171="sníž. přenesená",J171,0)</f>
        <v>0</v>
      </c>
      <c r="BI171" s="230">
        <f>IF(N171="nulová",J171,0)</f>
        <v>0</v>
      </c>
      <c r="BJ171" s="22" t="s">
        <v>84</v>
      </c>
      <c r="BK171" s="230">
        <f>ROUND(I171*H171,2)</f>
        <v>0</v>
      </c>
      <c r="BL171" s="22" t="s">
        <v>208</v>
      </c>
      <c r="BM171" s="22" t="s">
        <v>436</v>
      </c>
    </row>
    <row r="172" s="1" customFormat="1">
      <c r="B172" s="44"/>
      <c r="C172" s="72"/>
      <c r="D172" s="233" t="s">
        <v>153</v>
      </c>
      <c r="E172" s="72"/>
      <c r="F172" s="254" t="s">
        <v>328</v>
      </c>
      <c r="G172" s="72"/>
      <c r="H172" s="72"/>
      <c r="I172" s="189"/>
      <c r="J172" s="72"/>
      <c r="K172" s="72"/>
      <c r="L172" s="70"/>
      <c r="M172" s="255"/>
      <c r="N172" s="45"/>
      <c r="O172" s="45"/>
      <c r="P172" s="45"/>
      <c r="Q172" s="45"/>
      <c r="R172" s="45"/>
      <c r="S172" s="45"/>
      <c r="T172" s="93"/>
      <c r="AT172" s="22" t="s">
        <v>153</v>
      </c>
      <c r="AU172" s="22" t="s">
        <v>86</v>
      </c>
    </row>
    <row r="173" s="1" customFormat="1" ht="38.25" customHeight="1">
      <c r="B173" s="44"/>
      <c r="C173" s="219" t="s">
        <v>324</v>
      </c>
      <c r="D173" s="219" t="s">
        <v>134</v>
      </c>
      <c r="E173" s="220" t="s">
        <v>330</v>
      </c>
      <c r="F173" s="221" t="s">
        <v>331</v>
      </c>
      <c r="G173" s="222" t="s">
        <v>172</v>
      </c>
      <c r="H173" s="223">
        <v>0.019</v>
      </c>
      <c r="I173" s="224"/>
      <c r="J173" s="225">
        <f>ROUND(I173*H173,2)</f>
        <v>0</v>
      </c>
      <c r="K173" s="221" t="s">
        <v>138</v>
      </c>
      <c r="L173" s="70"/>
      <c r="M173" s="226" t="s">
        <v>21</v>
      </c>
      <c r="N173" s="227" t="s">
        <v>47</v>
      </c>
      <c r="O173" s="45"/>
      <c r="P173" s="228">
        <f>O173*H173</f>
        <v>0</v>
      </c>
      <c r="Q173" s="228">
        <v>0</v>
      </c>
      <c r="R173" s="228">
        <f>Q173*H173</f>
        <v>0</v>
      </c>
      <c r="S173" s="228">
        <v>0</v>
      </c>
      <c r="T173" s="229">
        <f>S173*H173</f>
        <v>0</v>
      </c>
      <c r="AR173" s="22" t="s">
        <v>208</v>
      </c>
      <c r="AT173" s="22" t="s">
        <v>134</v>
      </c>
      <c r="AU173" s="22" t="s">
        <v>86</v>
      </c>
      <c r="AY173" s="22" t="s">
        <v>131</v>
      </c>
      <c r="BE173" s="230">
        <f>IF(N173="základní",J173,0)</f>
        <v>0</v>
      </c>
      <c r="BF173" s="230">
        <f>IF(N173="snížená",J173,0)</f>
        <v>0</v>
      </c>
      <c r="BG173" s="230">
        <f>IF(N173="zákl. přenesená",J173,0)</f>
        <v>0</v>
      </c>
      <c r="BH173" s="230">
        <f>IF(N173="sníž. přenesená",J173,0)</f>
        <v>0</v>
      </c>
      <c r="BI173" s="230">
        <f>IF(N173="nulová",J173,0)</f>
        <v>0</v>
      </c>
      <c r="BJ173" s="22" t="s">
        <v>84</v>
      </c>
      <c r="BK173" s="230">
        <f>ROUND(I173*H173,2)</f>
        <v>0</v>
      </c>
      <c r="BL173" s="22" t="s">
        <v>208</v>
      </c>
      <c r="BM173" s="22" t="s">
        <v>437</v>
      </c>
    </row>
    <row r="174" s="1" customFormat="1">
      <c r="B174" s="44"/>
      <c r="C174" s="72"/>
      <c r="D174" s="233" t="s">
        <v>153</v>
      </c>
      <c r="E174" s="72"/>
      <c r="F174" s="254" t="s">
        <v>328</v>
      </c>
      <c r="G174" s="72"/>
      <c r="H174" s="72"/>
      <c r="I174" s="189"/>
      <c r="J174" s="72"/>
      <c r="K174" s="72"/>
      <c r="L174" s="70"/>
      <c r="M174" s="255"/>
      <c r="N174" s="45"/>
      <c r="O174" s="45"/>
      <c r="P174" s="45"/>
      <c r="Q174" s="45"/>
      <c r="R174" s="45"/>
      <c r="S174" s="45"/>
      <c r="T174" s="93"/>
      <c r="AT174" s="22" t="s">
        <v>153</v>
      </c>
      <c r="AU174" s="22" t="s">
        <v>86</v>
      </c>
    </row>
    <row r="175" s="10" customFormat="1" ht="29.88" customHeight="1">
      <c r="B175" s="203"/>
      <c r="C175" s="204"/>
      <c r="D175" s="205" t="s">
        <v>75</v>
      </c>
      <c r="E175" s="217" t="s">
        <v>333</v>
      </c>
      <c r="F175" s="217" t="s">
        <v>334</v>
      </c>
      <c r="G175" s="204"/>
      <c r="H175" s="204"/>
      <c r="I175" s="207"/>
      <c r="J175" s="218">
        <f>BK175</f>
        <v>0</v>
      </c>
      <c r="K175" s="204"/>
      <c r="L175" s="209"/>
      <c r="M175" s="210"/>
      <c r="N175" s="211"/>
      <c r="O175" s="211"/>
      <c r="P175" s="212">
        <f>SUM(P176:P177)</f>
        <v>0</v>
      </c>
      <c r="Q175" s="211"/>
      <c r="R175" s="212">
        <f>SUM(R176:R177)</f>
        <v>0</v>
      </c>
      <c r="S175" s="211"/>
      <c r="T175" s="213">
        <f>SUM(T176:T177)</f>
        <v>0.219385</v>
      </c>
      <c r="AR175" s="214" t="s">
        <v>86</v>
      </c>
      <c r="AT175" s="215" t="s">
        <v>75</v>
      </c>
      <c r="AU175" s="215" t="s">
        <v>84</v>
      </c>
      <c r="AY175" s="214" t="s">
        <v>131</v>
      </c>
      <c r="BK175" s="216">
        <f>SUM(BK176:BK177)</f>
        <v>0</v>
      </c>
    </row>
    <row r="176" s="1" customFormat="1" ht="16.5" customHeight="1">
      <c r="B176" s="44"/>
      <c r="C176" s="219" t="s">
        <v>329</v>
      </c>
      <c r="D176" s="219" t="s">
        <v>134</v>
      </c>
      <c r="E176" s="220" t="s">
        <v>336</v>
      </c>
      <c r="F176" s="221" t="s">
        <v>337</v>
      </c>
      <c r="G176" s="222" t="s">
        <v>137</v>
      </c>
      <c r="H176" s="223">
        <v>8.9000000000000004</v>
      </c>
      <c r="I176" s="224"/>
      <c r="J176" s="225">
        <f>ROUND(I176*H176,2)</f>
        <v>0</v>
      </c>
      <c r="K176" s="221" t="s">
        <v>138</v>
      </c>
      <c r="L176" s="70"/>
      <c r="M176" s="226" t="s">
        <v>21</v>
      </c>
      <c r="N176" s="227" t="s">
        <v>47</v>
      </c>
      <c r="O176" s="45"/>
      <c r="P176" s="228">
        <f>O176*H176</f>
        <v>0</v>
      </c>
      <c r="Q176" s="228">
        <v>0</v>
      </c>
      <c r="R176" s="228">
        <f>Q176*H176</f>
        <v>0</v>
      </c>
      <c r="S176" s="228">
        <v>0.024649999999999998</v>
      </c>
      <c r="T176" s="229">
        <f>S176*H176</f>
        <v>0.219385</v>
      </c>
      <c r="AR176" s="22" t="s">
        <v>208</v>
      </c>
      <c r="AT176" s="22" t="s">
        <v>134</v>
      </c>
      <c r="AU176" s="22" t="s">
        <v>86</v>
      </c>
      <c r="AY176" s="22" t="s">
        <v>131</v>
      </c>
      <c r="BE176" s="230">
        <f>IF(N176="základní",J176,0)</f>
        <v>0</v>
      </c>
      <c r="BF176" s="230">
        <f>IF(N176="snížená",J176,0)</f>
        <v>0</v>
      </c>
      <c r="BG176" s="230">
        <f>IF(N176="zákl. přenesená",J176,0)</f>
        <v>0</v>
      </c>
      <c r="BH176" s="230">
        <f>IF(N176="sníž. přenesená",J176,0)</f>
        <v>0</v>
      </c>
      <c r="BI176" s="230">
        <f>IF(N176="nulová",J176,0)</f>
        <v>0</v>
      </c>
      <c r="BJ176" s="22" t="s">
        <v>84</v>
      </c>
      <c r="BK176" s="230">
        <f>ROUND(I176*H176,2)</f>
        <v>0</v>
      </c>
      <c r="BL176" s="22" t="s">
        <v>208</v>
      </c>
      <c r="BM176" s="22" t="s">
        <v>438</v>
      </c>
    </row>
    <row r="177" s="1" customFormat="1">
      <c r="B177" s="44"/>
      <c r="C177" s="72"/>
      <c r="D177" s="233" t="s">
        <v>153</v>
      </c>
      <c r="E177" s="72"/>
      <c r="F177" s="254" t="s">
        <v>339</v>
      </c>
      <c r="G177" s="72"/>
      <c r="H177" s="72"/>
      <c r="I177" s="189"/>
      <c r="J177" s="72"/>
      <c r="K177" s="72"/>
      <c r="L177" s="70"/>
      <c r="M177" s="255"/>
      <c r="N177" s="45"/>
      <c r="O177" s="45"/>
      <c r="P177" s="45"/>
      <c r="Q177" s="45"/>
      <c r="R177" s="45"/>
      <c r="S177" s="45"/>
      <c r="T177" s="93"/>
      <c r="AT177" s="22" t="s">
        <v>153</v>
      </c>
      <c r="AU177" s="22" t="s">
        <v>86</v>
      </c>
    </row>
    <row r="178" s="10" customFormat="1" ht="29.88" customHeight="1">
      <c r="B178" s="203"/>
      <c r="C178" s="204"/>
      <c r="D178" s="205" t="s">
        <v>75</v>
      </c>
      <c r="E178" s="217" t="s">
        <v>340</v>
      </c>
      <c r="F178" s="217" t="s">
        <v>341</v>
      </c>
      <c r="G178" s="204"/>
      <c r="H178" s="204"/>
      <c r="I178" s="207"/>
      <c r="J178" s="218">
        <f>BK178</f>
        <v>0</v>
      </c>
      <c r="K178" s="204"/>
      <c r="L178" s="209"/>
      <c r="M178" s="210"/>
      <c r="N178" s="211"/>
      <c r="O178" s="211"/>
      <c r="P178" s="212">
        <f>SUM(P179:P181)</f>
        <v>0</v>
      </c>
      <c r="Q178" s="211"/>
      <c r="R178" s="212">
        <f>SUM(R179:R181)</f>
        <v>0</v>
      </c>
      <c r="S178" s="211"/>
      <c r="T178" s="213">
        <f>SUM(T179:T181)</f>
        <v>0.22250000000000003</v>
      </c>
      <c r="AR178" s="214" t="s">
        <v>86</v>
      </c>
      <c r="AT178" s="215" t="s">
        <v>75</v>
      </c>
      <c r="AU178" s="215" t="s">
        <v>84</v>
      </c>
      <c r="AY178" s="214" t="s">
        <v>131</v>
      </c>
      <c r="BK178" s="216">
        <f>SUM(BK179:BK181)</f>
        <v>0</v>
      </c>
    </row>
    <row r="179" s="1" customFormat="1" ht="25.5" customHeight="1">
      <c r="B179" s="44"/>
      <c r="C179" s="219" t="s">
        <v>335</v>
      </c>
      <c r="D179" s="219" t="s">
        <v>134</v>
      </c>
      <c r="E179" s="220" t="s">
        <v>343</v>
      </c>
      <c r="F179" s="221" t="s">
        <v>344</v>
      </c>
      <c r="G179" s="222" t="s">
        <v>137</v>
      </c>
      <c r="H179" s="223">
        <v>8.9000000000000004</v>
      </c>
      <c r="I179" s="224"/>
      <c r="J179" s="225">
        <f>ROUND(I179*H179,2)</f>
        <v>0</v>
      </c>
      <c r="K179" s="221" t="s">
        <v>138</v>
      </c>
      <c r="L179" s="70"/>
      <c r="M179" s="226" t="s">
        <v>21</v>
      </c>
      <c r="N179" s="227" t="s">
        <v>47</v>
      </c>
      <c r="O179" s="45"/>
      <c r="P179" s="228">
        <f>O179*H179</f>
        <v>0</v>
      </c>
      <c r="Q179" s="228">
        <v>0</v>
      </c>
      <c r="R179" s="228">
        <f>Q179*H179</f>
        <v>0</v>
      </c>
      <c r="S179" s="228">
        <v>0.025000000000000001</v>
      </c>
      <c r="T179" s="229">
        <f>S179*H179</f>
        <v>0.22250000000000003</v>
      </c>
      <c r="AR179" s="22" t="s">
        <v>208</v>
      </c>
      <c r="AT179" s="22" t="s">
        <v>134</v>
      </c>
      <c r="AU179" s="22" t="s">
        <v>86</v>
      </c>
      <c r="AY179" s="22" t="s">
        <v>131</v>
      </c>
      <c r="BE179" s="230">
        <f>IF(N179="základní",J179,0)</f>
        <v>0</v>
      </c>
      <c r="BF179" s="230">
        <f>IF(N179="snížená",J179,0)</f>
        <v>0</v>
      </c>
      <c r="BG179" s="230">
        <f>IF(N179="zákl. přenesená",J179,0)</f>
        <v>0</v>
      </c>
      <c r="BH179" s="230">
        <f>IF(N179="sníž. přenesená",J179,0)</f>
        <v>0</v>
      </c>
      <c r="BI179" s="230">
        <f>IF(N179="nulová",J179,0)</f>
        <v>0</v>
      </c>
      <c r="BJ179" s="22" t="s">
        <v>84</v>
      </c>
      <c r="BK179" s="230">
        <f>ROUND(I179*H179,2)</f>
        <v>0</v>
      </c>
      <c r="BL179" s="22" t="s">
        <v>208</v>
      </c>
      <c r="BM179" s="22" t="s">
        <v>439</v>
      </c>
    </row>
    <row r="180" s="11" customFormat="1">
      <c r="B180" s="231"/>
      <c r="C180" s="232"/>
      <c r="D180" s="233" t="s">
        <v>141</v>
      </c>
      <c r="E180" s="234" t="s">
        <v>21</v>
      </c>
      <c r="F180" s="235" t="s">
        <v>440</v>
      </c>
      <c r="G180" s="232"/>
      <c r="H180" s="236">
        <v>8.9000000000000004</v>
      </c>
      <c r="I180" s="237"/>
      <c r="J180" s="232"/>
      <c r="K180" s="232"/>
      <c r="L180" s="238"/>
      <c r="M180" s="239"/>
      <c r="N180" s="240"/>
      <c r="O180" s="240"/>
      <c r="P180" s="240"/>
      <c r="Q180" s="240"/>
      <c r="R180" s="240"/>
      <c r="S180" s="240"/>
      <c r="T180" s="241"/>
      <c r="AT180" s="242" t="s">
        <v>141</v>
      </c>
      <c r="AU180" s="242" t="s">
        <v>86</v>
      </c>
      <c r="AV180" s="11" t="s">
        <v>86</v>
      </c>
      <c r="AW180" s="11" t="s">
        <v>39</v>
      </c>
      <c r="AX180" s="11" t="s">
        <v>76</v>
      </c>
      <c r="AY180" s="242" t="s">
        <v>131</v>
      </c>
    </row>
    <row r="181" s="12" customFormat="1">
      <c r="B181" s="243"/>
      <c r="C181" s="244"/>
      <c r="D181" s="233" t="s">
        <v>141</v>
      </c>
      <c r="E181" s="245" t="s">
        <v>21</v>
      </c>
      <c r="F181" s="246" t="s">
        <v>143</v>
      </c>
      <c r="G181" s="244"/>
      <c r="H181" s="247">
        <v>8.9000000000000004</v>
      </c>
      <c r="I181" s="248"/>
      <c r="J181" s="244"/>
      <c r="K181" s="244"/>
      <c r="L181" s="249"/>
      <c r="M181" s="250"/>
      <c r="N181" s="251"/>
      <c r="O181" s="251"/>
      <c r="P181" s="251"/>
      <c r="Q181" s="251"/>
      <c r="R181" s="251"/>
      <c r="S181" s="251"/>
      <c r="T181" s="252"/>
      <c r="AT181" s="253" t="s">
        <v>141</v>
      </c>
      <c r="AU181" s="253" t="s">
        <v>86</v>
      </c>
      <c r="AV181" s="12" t="s">
        <v>139</v>
      </c>
      <c r="AW181" s="12" t="s">
        <v>39</v>
      </c>
      <c r="AX181" s="12" t="s">
        <v>84</v>
      </c>
      <c r="AY181" s="253" t="s">
        <v>131</v>
      </c>
    </row>
    <row r="182" s="10" customFormat="1" ht="29.88" customHeight="1">
      <c r="B182" s="203"/>
      <c r="C182" s="204"/>
      <c r="D182" s="205" t="s">
        <v>75</v>
      </c>
      <c r="E182" s="217" t="s">
        <v>347</v>
      </c>
      <c r="F182" s="217" t="s">
        <v>348</v>
      </c>
      <c r="G182" s="204"/>
      <c r="H182" s="204"/>
      <c r="I182" s="207"/>
      <c r="J182" s="218">
        <f>BK182</f>
        <v>0</v>
      </c>
      <c r="K182" s="204"/>
      <c r="L182" s="209"/>
      <c r="M182" s="210"/>
      <c r="N182" s="211"/>
      <c r="O182" s="211"/>
      <c r="P182" s="212">
        <f>SUM(P183:P198)</f>
        <v>0</v>
      </c>
      <c r="Q182" s="211"/>
      <c r="R182" s="212">
        <f>SUM(R183:R198)</f>
        <v>0.29911499999999996</v>
      </c>
      <c r="S182" s="211"/>
      <c r="T182" s="213">
        <f>SUM(T183:T198)</f>
        <v>0.052780599999999997</v>
      </c>
      <c r="AR182" s="214" t="s">
        <v>86</v>
      </c>
      <c r="AT182" s="215" t="s">
        <v>75</v>
      </c>
      <c r="AU182" s="215" t="s">
        <v>84</v>
      </c>
      <c r="AY182" s="214" t="s">
        <v>131</v>
      </c>
      <c r="BK182" s="216">
        <f>SUM(BK183:BK198)</f>
        <v>0</v>
      </c>
    </row>
    <row r="183" s="1" customFormat="1" ht="16.5" customHeight="1">
      <c r="B183" s="44"/>
      <c r="C183" s="219" t="s">
        <v>342</v>
      </c>
      <c r="D183" s="219" t="s">
        <v>134</v>
      </c>
      <c r="E183" s="220" t="s">
        <v>350</v>
      </c>
      <c r="F183" s="221" t="s">
        <v>351</v>
      </c>
      <c r="G183" s="222" t="s">
        <v>137</v>
      </c>
      <c r="H183" s="223">
        <v>170.25999999999999</v>
      </c>
      <c r="I183" s="224"/>
      <c r="J183" s="225">
        <f>ROUND(I183*H183,2)</f>
        <v>0</v>
      </c>
      <c r="K183" s="221" t="s">
        <v>138</v>
      </c>
      <c r="L183" s="70"/>
      <c r="M183" s="226" t="s">
        <v>21</v>
      </c>
      <c r="N183" s="227" t="s">
        <v>47</v>
      </c>
      <c r="O183" s="45"/>
      <c r="P183" s="228">
        <f>O183*H183</f>
        <v>0</v>
      </c>
      <c r="Q183" s="228">
        <v>0.001</v>
      </c>
      <c r="R183" s="228">
        <f>Q183*H183</f>
        <v>0.17026</v>
      </c>
      <c r="S183" s="228">
        <v>0.00031</v>
      </c>
      <c r="T183" s="229">
        <f>S183*H183</f>
        <v>0.052780599999999997</v>
      </c>
      <c r="AR183" s="22" t="s">
        <v>208</v>
      </c>
      <c r="AT183" s="22" t="s">
        <v>134</v>
      </c>
      <c r="AU183" s="22" t="s">
        <v>86</v>
      </c>
      <c r="AY183" s="22" t="s">
        <v>131</v>
      </c>
      <c r="BE183" s="230">
        <f>IF(N183="základní",J183,0)</f>
        <v>0</v>
      </c>
      <c r="BF183" s="230">
        <f>IF(N183="snížená",J183,0)</f>
        <v>0</v>
      </c>
      <c r="BG183" s="230">
        <f>IF(N183="zákl. přenesená",J183,0)</f>
        <v>0</v>
      </c>
      <c r="BH183" s="230">
        <f>IF(N183="sníž. přenesená",J183,0)</f>
        <v>0</v>
      </c>
      <c r="BI183" s="230">
        <f>IF(N183="nulová",J183,0)</f>
        <v>0</v>
      </c>
      <c r="BJ183" s="22" t="s">
        <v>84</v>
      </c>
      <c r="BK183" s="230">
        <f>ROUND(I183*H183,2)</f>
        <v>0</v>
      </c>
      <c r="BL183" s="22" t="s">
        <v>208</v>
      </c>
      <c r="BM183" s="22" t="s">
        <v>441</v>
      </c>
    </row>
    <row r="184" s="1" customFormat="1">
      <c r="B184" s="44"/>
      <c r="C184" s="72"/>
      <c r="D184" s="233" t="s">
        <v>153</v>
      </c>
      <c r="E184" s="72"/>
      <c r="F184" s="254" t="s">
        <v>353</v>
      </c>
      <c r="G184" s="72"/>
      <c r="H184" s="72"/>
      <c r="I184" s="189"/>
      <c r="J184" s="72"/>
      <c r="K184" s="72"/>
      <c r="L184" s="70"/>
      <c r="M184" s="255"/>
      <c r="N184" s="45"/>
      <c r="O184" s="45"/>
      <c r="P184" s="45"/>
      <c r="Q184" s="45"/>
      <c r="R184" s="45"/>
      <c r="S184" s="45"/>
      <c r="T184" s="93"/>
      <c r="AT184" s="22" t="s">
        <v>153</v>
      </c>
      <c r="AU184" s="22" t="s">
        <v>86</v>
      </c>
    </row>
    <row r="185" s="11" customFormat="1">
      <c r="B185" s="231"/>
      <c r="C185" s="232"/>
      <c r="D185" s="233" t="s">
        <v>141</v>
      </c>
      <c r="E185" s="234" t="s">
        <v>21</v>
      </c>
      <c r="F185" s="235" t="s">
        <v>442</v>
      </c>
      <c r="G185" s="232"/>
      <c r="H185" s="236">
        <v>170.25999999999999</v>
      </c>
      <c r="I185" s="237"/>
      <c r="J185" s="232"/>
      <c r="K185" s="232"/>
      <c r="L185" s="238"/>
      <c r="M185" s="239"/>
      <c r="N185" s="240"/>
      <c r="O185" s="240"/>
      <c r="P185" s="240"/>
      <c r="Q185" s="240"/>
      <c r="R185" s="240"/>
      <c r="S185" s="240"/>
      <c r="T185" s="241"/>
      <c r="AT185" s="242" t="s">
        <v>141</v>
      </c>
      <c r="AU185" s="242" t="s">
        <v>86</v>
      </c>
      <c r="AV185" s="11" t="s">
        <v>86</v>
      </c>
      <c r="AW185" s="11" t="s">
        <v>39</v>
      </c>
      <c r="AX185" s="11" t="s">
        <v>76</v>
      </c>
      <c r="AY185" s="242" t="s">
        <v>131</v>
      </c>
    </row>
    <row r="186" s="12" customFormat="1">
      <c r="B186" s="243"/>
      <c r="C186" s="244"/>
      <c r="D186" s="233" t="s">
        <v>141</v>
      </c>
      <c r="E186" s="245" t="s">
        <v>21</v>
      </c>
      <c r="F186" s="246" t="s">
        <v>143</v>
      </c>
      <c r="G186" s="244"/>
      <c r="H186" s="247">
        <v>170.25999999999999</v>
      </c>
      <c r="I186" s="248"/>
      <c r="J186" s="244"/>
      <c r="K186" s="244"/>
      <c r="L186" s="249"/>
      <c r="M186" s="250"/>
      <c r="N186" s="251"/>
      <c r="O186" s="251"/>
      <c r="P186" s="251"/>
      <c r="Q186" s="251"/>
      <c r="R186" s="251"/>
      <c r="S186" s="251"/>
      <c r="T186" s="252"/>
      <c r="AT186" s="253" t="s">
        <v>141</v>
      </c>
      <c r="AU186" s="253" t="s">
        <v>86</v>
      </c>
      <c r="AV186" s="12" t="s">
        <v>139</v>
      </c>
      <c r="AW186" s="12" t="s">
        <v>39</v>
      </c>
      <c r="AX186" s="12" t="s">
        <v>84</v>
      </c>
      <c r="AY186" s="253" t="s">
        <v>131</v>
      </c>
    </row>
    <row r="187" s="1" customFormat="1" ht="25.5" customHeight="1">
      <c r="B187" s="44"/>
      <c r="C187" s="219" t="s">
        <v>349</v>
      </c>
      <c r="D187" s="219" t="s">
        <v>134</v>
      </c>
      <c r="E187" s="220" t="s">
        <v>356</v>
      </c>
      <c r="F187" s="221" t="s">
        <v>357</v>
      </c>
      <c r="G187" s="222" t="s">
        <v>214</v>
      </c>
      <c r="H187" s="223">
        <v>15</v>
      </c>
      <c r="I187" s="224"/>
      <c r="J187" s="225">
        <f>ROUND(I187*H187,2)</f>
        <v>0</v>
      </c>
      <c r="K187" s="221" t="s">
        <v>138</v>
      </c>
      <c r="L187" s="70"/>
      <c r="M187" s="226" t="s">
        <v>21</v>
      </c>
      <c r="N187" s="227" t="s">
        <v>47</v>
      </c>
      <c r="O187" s="45"/>
      <c r="P187" s="228">
        <f>O187*H187</f>
        <v>0</v>
      </c>
      <c r="Q187" s="228">
        <v>0.0011999999999999999</v>
      </c>
      <c r="R187" s="228">
        <f>Q187*H187</f>
        <v>0.017999999999999999</v>
      </c>
      <c r="S187" s="228">
        <v>0</v>
      </c>
      <c r="T187" s="229">
        <f>S187*H187</f>
        <v>0</v>
      </c>
      <c r="AR187" s="22" t="s">
        <v>208</v>
      </c>
      <c r="AT187" s="22" t="s">
        <v>134</v>
      </c>
      <c r="AU187" s="22" t="s">
        <v>86</v>
      </c>
      <c r="AY187" s="22" t="s">
        <v>131</v>
      </c>
      <c r="BE187" s="230">
        <f>IF(N187="základní",J187,0)</f>
        <v>0</v>
      </c>
      <c r="BF187" s="230">
        <f>IF(N187="snížená",J187,0)</f>
        <v>0</v>
      </c>
      <c r="BG187" s="230">
        <f>IF(N187="zákl. přenesená",J187,0)</f>
        <v>0</v>
      </c>
      <c r="BH187" s="230">
        <f>IF(N187="sníž. přenesená",J187,0)</f>
        <v>0</v>
      </c>
      <c r="BI187" s="230">
        <f>IF(N187="nulová",J187,0)</f>
        <v>0</v>
      </c>
      <c r="BJ187" s="22" t="s">
        <v>84</v>
      </c>
      <c r="BK187" s="230">
        <f>ROUND(I187*H187,2)</f>
        <v>0</v>
      </c>
      <c r="BL187" s="22" t="s">
        <v>208</v>
      </c>
      <c r="BM187" s="22" t="s">
        <v>443</v>
      </c>
    </row>
    <row r="188" s="1" customFormat="1" ht="25.5" customHeight="1">
      <c r="B188" s="44"/>
      <c r="C188" s="219" t="s">
        <v>355</v>
      </c>
      <c r="D188" s="219" t="s">
        <v>134</v>
      </c>
      <c r="E188" s="220" t="s">
        <v>360</v>
      </c>
      <c r="F188" s="221" t="s">
        <v>361</v>
      </c>
      <c r="G188" s="222" t="s">
        <v>137</v>
      </c>
      <c r="H188" s="223">
        <v>70</v>
      </c>
      <c r="I188" s="224"/>
      <c r="J188" s="225">
        <f>ROUND(I188*H188,2)</f>
        <v>0</v>
      </c>
      <c r="K188" s="221" t="s">
        <v>138</v>
      </c>
      <c r="L188" s="70"/>
      <c r="M188" s="226" t="s">
        <v>21</v>
      </c>
      <c r="N188" s="227" t="s">
        <v>47</v>
      </c>
      <c r="O188" s="45"/>
      <c r="P188" s="228">
        <f>O188*H188</f>
        <v>0</v>
      </c>
      <c r="Q188" s="228">
        <v>0</v>
      </c>
      <c r="R188" s="228">
        <f>Q188*H188</f>
        <v>0</v>
      </c>
      <c r="S188" s="228">
        <v>0</v>
      </c>
      <c r="T188" s="229">
        <f>S188*H188</f>
        <v>0</v>
      </c>
      <c r="AR188" s="22" t="s">
        <v>208</v>
      </c>
      <c r="AT188" s="22" t="s">
        <v>134</v>
      </c>
      <c r="AU188" s="22" t="s">
        <v>86</v>
      </c>
      <c r="AY188" s="22" t="s">
        <v>131</v>
      </c>
      <c r="BE188" s="230">
        <f>IF(N188="základní",J188,0)</f>
        <v>0</v>
      </c>
      <c r="BF188" s="230">
        <f>IF(N188="snížená",J188,0)</f>
        <v>0</v>
      </c>
      <c r="BG188" s="230">
        <f>IF(N188="zákl. přenesená",J188,0)</f>
        <v>0</v>
      </c>
      <c r="BH188" s="230">
        <f>IF(N188="sníž. přenesená",J188,0)</f>
        <v>0</v>
      </c>
      <c r="BI188" s="230">
        <f>IF(N188="nulová",J188,0)</f>
        <v>0</v>
      </c>
      <c r="BJ188" s="22" t="s">
        <v>84</v>
      </c>
      <c r="BK188" s="230">
        <f>ROUND(I188*H188,2)</f>
        <v>0</v>
      </c>
      <c r="BL188" s="22" t="s">
        <v>208</v>
      </c>
      <c r="BM188" s="22" t="s">
        <v>444</v>
      </c>
    </row>
    <row r="189" s="1" customFormat="1">
      <c r="B189" s="44"/>
      <c r="C189" s="72"/>
      <c r="D189" s="233" t="s">
        <v>153</v>
      </c>
      <c r="E189" s="72"/>
      <c r="F189" s="254" t="s">
        <v>363</v>
      </c>
      <c r="G189" s="72"/>
      <c r="H189" s="72"/>
      <c r="I189" s="189"/>
      <c r="J189" s="72"/>
      <c r="K189" s="72"/>
      <c r="L189" s="70"/>
      <c r="M189" s="255"/>
      <c r="N189" s="45"/>
      <c r="O189" s="45"/>
      <c r="P189" s="45"/>
      <c r="Q189" s="45"/>
      <c r="R189" s="45"/>
      <c r="S189" s="45"/>
      <c r="T189" s="93"/>
      <c r="AT189" s="22" t="s">
        <v>153</v>
      </c>
      <c r="AU189" s="22" t="s">
        <v>86</v>
      </c>
    </row>
    <row r="190" s="1" customFormat="1" ht="16.5" customHeight="1">
      <c r="B190" s="44"/>
      <c r="C190" s="256" t="s">
        <v>359</v>
      </c>
      <c r="D190" s="256" t="s">
        <v>237</v>
      </c>
      <c r="E190" s="257" t="s">
        <v>365</v>
      </c>
      <c r="F190" s="258" t="s">
        <v>366</v>
      </c>
      <c r="G190" s="259" t="s">
        <v>137</v>
      </c>
      <c r="H190" s="260">
        <v>73.5</v>
      </c>
      <c r="I190" s="261"/>
      <c r="J190" s="262">
        <f>ROUND(I190*H190,2)</f>
        <v>0</v>
      </c>
      <c r="K190" s="258" t="s">
        <v>138</v>
      </c>
      <c r="L190" s="263"/>
      <c r="M190" s="264" t="s">
        <v>21</v>
      </c>
      <c r="N190" s="265" t="s">
        <v>47</v>
      </c>
      <c r="O190" s="45"/>
      <c r="P190" s="228">
        <f>O190*H190</f>
        <v>0</v>
      </c>
      <c r="Q190" s="228">
        <v>0.00035</v>
      </c>
      <c r="R190" s="228">
        <f>Q190*H190</f>
        <v>0.025725000000000001</v>
      </c>
      <c r="S190" s="228">
        <v>0</v>
      </c>
      <c r="T190" s="229">
        <f>S190*H190</f>
        <v>0</v>
      </c>
      <c r="AR190" s="22" t="s">
        <v>240</v>
      </c>
      <c r="AT190" s="22" t="s">
        <v>237</v>
      </c>
      <c r="AU190" s="22" t="s">
        <v>86</v>
      </c>
      <c r="AY190" s="22" t="s">
        <v>131</v>
      </c>
      <c r="BE190" s="230">
        <f>IF(N190="základní",J190,0)</f>
        <v>0</v>
      </c>
      <c r="BF190" s="230">
        <f>IF(N190="snížená",J190,0)</f>
        <v>0</v>
      </c>
      <c r="BG190" s="230">
        <f>IF(N190="zákl. přenesená",J190,0)</f>
        <v>0</v>
      </c>
      <c r="BH190" s="230">
        <f>IF(N190="sníž. přenesená",J190,0)</f>
        <v>0</v>
      </c>
      <c r="BI190" s="230">
        <f>IF(N190="nulová",J190,0)</f>
        <v>0</v>
      </c>
      <c r="BJ190" s="22" t="s">
        <v>84</v>
      </c>
      <c r="BK190" s="230">
        <f>ROUND(I190*H190,2)</f>
        <v>0</v>
      </c>
      <c r="BL190" s="22" t="s">
        <v>208</v>
      </c>
      <c r="BM190" s="22" t="s">
        <v>445</v>
      </c>
    </row>
    <row r="191" s="11" customFormat="1">
      <c r="B191" s="231"/>
      <c r="C191" s="232"/>
      <c r="D191" s="233" t="s">
        <v>141</v>
      </c>
      <c r="E191" s="232"/>
      <c r="F191" s="235" t="s">
        <v>446</v>
      </c>
      <c r="G191" s="232"/>
      <c r="H191" s="236">
        <v>73.5</v>
      </c>
      <c r="I191" s="237"/>
      <c r="J191" s="232"/>
      <c r="K191" s="232"/>
      <c r="L191" s="238"/>
      <c r="M191" s="239"/>
      <c r="N191" s="240"/>
      <c r="O191" s="240"/>
      <c r="P191" s="240"/>
      <c r="Q191" s="240"/>
      <c r="R191" s="240"/>
      <c r="S191" s="240"/>
      <c r="T191" s="241"/>
      <c r="AT191" s="242" t="s">
        <v>141</v>
      </c>
      <c r="AU191" s="242" t="s">
        <v>86</v>
      </c>
      <c r="AV191" s="11" t="s">
        <v>86</v>
      </c>
      <c r="AW191" s="11" t="s">
        <v>6</v>
      </c>
      <c r="AX191" s="11" t="s">
        <v>84</v>
      </c>
      <c r="AY191" s="242" t="s">
        <v>131</v>
      </c>
    </row>
    <row r="192" s="1" customFormat="1" ht="25.5" customHeight="1">
      <c r="B192" s="44"/>
      <c r="C192" s="219" t="s">
        <v>364</v>
      </c>
      <c r="D192" s="219" t="s">
        <v>134</v>
      </c>
      <c r="E192" s="220" t="s">
        <v>370</v>
      </c>
      <c r="F192" s="221" t="s">
        <v>371</v>
      </c>
      <c r="G192" s="222" t="s">
        <v>137</v>
      </c>
      <c r="H192" s="223">
        <v>20</v>
      </c>
      <c r="I192" s="224"/>
      <c r="J192" s="225">
        <f>ROUND(I192*H192,2)</f>
        <v>0</v>
      </c>
      <c r="K192" s="221" t="s">
        <v>138</v>
      </c>
      <c r="L192" s="70"/>
      <c r="M192" s="226" t="s">
        <v>21</v>
      </c>
      <c r="N192" s="227" t="s">
        <v>47</v>
      </c>
      <c r="O192" s="45"/>
      <c r="P192" s="228">
        <f>O192*H192</f>
        <v>0</v>
      </c>
      <c r="Q192" s="228">
        <v>0</v>
      </c>
      <c r="R192" s="228">
        <f>Q192*H192</f>
        <v>0</v>
      </c>
      <c r="S192" s="228">
        <v>0</v>
      </c>
      <c r="T192" s="229">
        <f>S192*H192</f>
        <v>0</v>
      </c>
      <c r="AR192" s="22" t="s">
        <v>208</v>
      </c>
      <c r="AT192" s="22" t="s">
        <v>134</v>
      </c>
      <c r="AU192" s="22" t="s">
        <v>86</v>
      </c>
      <c r="AY192" s="22" t="s">
        <v>131</v>
      </c>
      <c r="BE192" s="230">
        <f>IF(N192="základní",J192,0)</f>
        <v>0</v>
      </c>
      <c r="BF192" s="230">
        <f>IF(N192="snížená",J192,0)</f>
        <v>0</v>
      </c>
      <c r="BG192" s="230">
        <f>IF(N192="zákl. přenesená",J192,0)</f>
        <v>0</v>
      </c>
      <c r="BH192" s="230">
        <f>IF(N192="sníž. přenesená",J192,0)</f>
        <v>0</v>
      </c>
      <c r="BI192" s="230">
        <f>IF(N192="nulová",J192,0)</f>
        <v>0</v>
      </c>
      <c r="BJ192" s="22" t="s">
        <v>84</v>
      </c>
      <c r="BK192" s="230">
        <f>ROUND(I192*H192,2)</f>
        <v>0</v>
      </c>
      <c r="BL192" s="22" t="s">
        <v>208</v>
      </c>
      <c r="BM192" s="22" t="s">
        <v>447</v>
      </c>
    </row>
    <row r="193" s="1" customFormat="1">
      <c r="B193" s="44"/>
      <c r="C193" s="72"/>
      <c r="D193" s="233" t="s">
        <v>153</v>
      </c>
      <c r="E193" s="72"/>
      <c r="F193" s="254" t="s">
        <v>363</v>
      </c>
      <c r="G193" s="72"/>
      <c r="H193" s="72"/>
      <c r="I193" s="189"/>
      <c r="J193" s="72"/>
      <c r="K193" s="72"/>
      <c r="L193" s="70"/>
      <c r="M193" s="255"/>
      <c r="N193" s="45"/>
      <c r="O193" s="45"/>
      <c r="P193" s="45"/>
      <c r="Q193" s="45"/>
      <c r="R193" s="45"/>
      <c r="S193" s="45"/>
      <c r="T193" s="93"/>
      <c r="AT193" s="22" t="s">
        <v>153</v>
      </c>
      <c r="AU193" s="22" t="s">
        <v>86</v>
      </c>
    </row>
    <row r="194" s="1" customFormat="1" ht="16.5" customHeight="1">
      <c r="B194" s="44"/>
      <c r="C194" s="256" t="s">
        <v>369</v>
      </c>
      <c r="D194" s="256" t="s">
        <v>237</v>
      </c>
      <c r="E194" s="257" t="s">
        <v>374</v>
      </c>
      <c r="F194" s="258" t="s">
        <v>375</v>
      </c>
      <c r="G194" s="259" t="s">
        <v>137</v>
      </c>
      <c r="H194" s="260">
        <v>21</v>
      </c>
      <c r="I194" s="261"/>
      <c r="J194" s="262">
        <f>ROUND(I194*H194,2)</f>
        <v>0</v>
      </c>
      <c r="K194" s="258" t="s">
        <v>138</v>
      </c>
      <c r="L194" s="263"/>
      <c r="M194" s="264" t="s">
        <v>21</v>
      </c>
      <c r="N194" s="265" t="s">
        <v>47</v>
      </c>
      <c r="O194" s="45"/>
      <c r="P194" s="228">
        <f>O194*H194</f>
        <v>0</v>
      </c>
      <c r="Q194" s="228">
        <v>0</v>
      </c>
      <c r="R194" s="228">
        <f>Q194*H194</f>
        <v>0</v>
      </c>
      <c r="S194" s="228">
        <v>0</v>
      </c>
      <c r="T194" s="229">
        <f>S194*H194</f>
        <v>0</v>
      </c>
      <c r="AR194" s="22" t="s">
        <v>240</v>
      </c>
      <c r="AT194" s="22" t="s">
        <v>237</v>
      </c>
      <c r="AU194" s="22" t="s">
        <v>86</v>
      </c>
      <c r="AY194" s="22" t="s">
        <v>131</v>
      </c>
      <c r="BE194" s="230">
        <f>IF(N194="základní",J194,0)</f>
        <v>0</v>
      </c>
      <c r="BF194" s="230">
        <f>IF(N194="snížená",J194,0)</f>
        <v>0</v>
      </c>
      <c r="BG194" s="230">
        <f>IF(N194="zákl. přenesená",J194,0)</f>
        <v>0</v>
      </c>
      <c r="BH194" s="230">
        <f>IF(N194="sníž. přenesená",J194,0)</f>
        <v>0</v>
      </c>
      <c r="BI194" s="230">
        <f>IF(N194="nulová",J194,0)</f>
        <v>0</v>
      </c>
      <c r="BJ194" s="22" t="s">
        <v>84</v>
      </c>
      <c r="BK194" s="230">
        <f>ROUND(I194*H194,2)</f>
        <v>0</v>
      </c>
      <c r="BL194" s="22" t="s">
        <v>208</v>
      </c>
      <c r="BM194" s="22" t="s">
        <v>448</v>
      </c>
    </row>
    <row r="195" s="11" customFormat="1">
      <c r="B195" s="231"/>
      <c r="C195" s="232"/>
      <c r="D195" s="233" t="s">
        <v>141</v>
      </c>
      <c r="E195" s="232"/>
      <c r="F195" s="235" t="s">
        <v>449</v>
      </c>
      <c r="G195" s="232"/>
      <c r="H195" s="236">
        <v>21</v>
      </c>
      <c r="I195" s="237"/>
      <c r="J195" s="232"/>
      <c r="K195" s="232"/>
      <c r="L195" s="238"/>
      <c r="M195" s="239"/>
      <c r="N195" s="240"/>
      <c r="O195" s="240"/>
      <c r="P195" s="240"/>
      <c r="Q195" s="240"/>
      <c r="R195" s="240"/>
      <c r="S195" s="240"/>
      <c r="T195" s="241"/>
      <c r="AT195" s="242" t="s">
        <v>141</v>
      </c>
      <c r="AU195" s="242" t="s">
        <v>86</v>
      </c>
      <c r="AV195" s="11" t="s">
        <v>86</v>
      </c>
      <c r="AW195" s="11" t="s">
        <v>6</v>
      </c>
      <c r="AX195" s="11" t="s">
        <v>84</v>
      </c>
      <c r="AY195" s="242" t="s">
        <v>131</v>
      </c>
    </row>
    <row r="196" s="1" customFormat="1" ht="25.5" customHeight="1">
      <c r="B196" s="44"/>
      <c r="C196" s="219" t="s">
        <v>373</v>
      </c>
      <c r="D196" s="219" t="s">
        <v>134</v>
      </c>
      <c r="E196" s="220" t="s">
        <v>379</v>
      </c>
      <c r="F196" s="221" t="s">
        <v>380</v>
      </c>
      <c r="G196" s="222" t="s">
        <v>137</v>
      </c>
      <c r="H196" s="223">
        <v>170.25999999999999</v>
      </c>
      <c r="I196" s="224"/>
      <c r="J196" s="225">
        <f>ROUND(I196*H196,2)</f>
        <v>0</v>
      </c>
      <c r="K196" s="221" t="s">
        <v>138</v>
      </c>
      <c r="L196" s="70"/>
      <c r="M196" s="226" t="s">
        <v>21</v>
      </c>
      <c r="N196" s="227" t="s">
        <v>47</v>
      </c>
      <c r="O196" s="45"/>
      <c r="P196" s="228">
        <f>O196*H196</f>
        <v>0</v>
      </c>
      <c r="Q196" s="228">
        <v>0.00020000000000000001</v>
      </c>
      <c r="R196" s="228">
        <f>Q196*H196</f>
        <v>0.034051999999999999</v>
      </c>
      <c r="S196" s="228">
        <v>0</v>
      </c>
      <c r="T196" s="229">
        <f>S196*H196</f>
        <v>0</v>
      </c>
      <c r="AR196" s="22" t="s">
        <v>208</v>
      </c>
      <c r="AT196" s="22" t="s">
        <v>134</v>
      </c>
      <c r="AU196" s="22" t="s">
        <v>86</v>
      </c>
      <c r="AY196" s="22" t="s">
        <v>131</v>
      </c>
      <c r="BE196" s="230">
        <f>IF(N196="základní",J196,0)</f>
        <v>0</v>
      </c>
      <c r="BF196" s="230">
        <f>IF(N196="snížená",J196,0)</f>
        <v>0</v>
      </c>
      <c r="BG196" s="230">
        <f>IF(N196="zákl. přenesená",J196,0)</f>
        <v>0</v>
      </c>
      <c r="BH196" s="230">
        <f>IF(N196="sníž. přenesená",J196,0)</f>
        <v>0</v>
      </c>
      <c r="BI196" s="230">
        <f>IF(N196="nulová",J196,0)</f>
        <v>0</v>
      </c>
      <c r="BJ196" s="22" t="s">
        <v>84</v>
      </c>
      <c r="BK196" s="230">
        <f>ROUND(I196*H196,2)</f>
        <v>0</v>
      </c>
      <c r="BL196" s="22" t="s">
        <v>208</v>
      </c>
      <c r="BM196" s="22" t="s">
        <v>450</v>
      </c>
    </row>
    <row r="197" s="1" customFormat="1" ht="25.5" customHeight="1">
      <c r="B197" s="44"/>
      <c r="C197" s="219" t="s">
        <v>378</v>
      </c>
      <c r="D197" s="219" t="s">
        <v>134</v>
      </c>
      <c r="E197" s="220" t="s">
        <v>383</v>
      </c>
      <c r="F197" s="221" t="s">
        <v>384</v>
      </c>
      <c r="G197" s="222" t="s">
        <v>137</v>
      </c>
      <c r="H197" s="223">
        <v>170.25999999999999</v>
      </c>
      <c r="I197" s="224"/>
      <c r="J197" s="225">
        <f>ROUND(I197*H197,2)</f>
        <v>0</v>
      </c>
      <c r="K197" s="221" t="s">
        <v>138</v>
      </c>
      <c r="L197" s="70"/>
      <c r="M197" s="226" t="s">
        <v>21</v>
      </c>
      <c r="N197" s="227" t="s">
        <v>47</v>
      </c>
      <c r="O197" s="45"/>
      <c r="P197" s="228">
        <f>O197*H197</f>
        <v>0</v>
      </c>
      <c r="Q197" s="228">
        <v>0.00029</v>
      </c>
      <c r="R197" s="228">
        <f>Q197*H197</f>
        <v>0.0493754</v>
      </c>
      <c r="S197" s="228">
        <v>0</v>
      </c>
      <c r="T197" s="229">
        <f>S197*H197</f>
        <v>0</v>
      </c>
      <c r="AR197" s="22" t="s">
        <v>208</v>
      </c>
      <c r="AT197" s="22" t="s">
        <v>134</v>
      </c>
      <c r="AU197" s="22" t="s">
        <v>86</v>
      </c>
      <c r="AY197" s="22" t="s">
        <v>131</v>
      </c>
      <c r="BE197" s="230">
        <f>IF(N197="základní",J197,0)</f>
        <v>0</v>
      </c>
      <c r="BF197" s="230">
        <f>IF(N197="snížená",J197,0)</f>
        <v>0</v>
      </c>
      <c r="BG197" s="230">
        <f>IF(N197="zákl. přenesená",J197,0)</f>
        <v>0</v>
      </c>
      <c r="BH197" s="230">
        <f>IF(N197="sníž. přenesená",J197,0)</f>
        <v>0</v>
      </c>
      <c r="BI197" s="230">
        <f>IF(N197="nulová",J197,0)</f>
        <v>0</v>
      </c>
      <c r="BJ197" s="22" t="s">
        <v>84</v>
      </c>
      <c r="BK197" s="230">
        <f>ROUND(I197*H197,2)</f>
        <v>0</v>
      </c>
      <c r="BL197" s="22" t="s">
        <v>208</v>
      </c>
      <c r="BM197" s="22" t="s">
        <v>451</v>
      </c>
    </row>
    <row r="198" s="1" customFormat="1" ht="38.25" customHeight="1">
      <c r="B198" s="44"/>
      <c r="C198" s="219" t="s">
        <v>382</v>
      </c>
      <c r="D198" s="219" t="s">
        <v>134</v>
      </c>
      <c r="E198" s="220" t="s">
        <v>387</v>
      </c>
      <c r="F198" s="221" t="s">
        <v>388</v>
      </c>
      <c r="G198" s="222" t="s">
        <v>137</v>
      </c>
      <c r="H198" s="223">
        <v>170.25999999999999</v>
      </c>
      <c r="I198" s="224"/>
      <c r="J198" s="225">
        <f>ROUND(I198*H198,2)</f>
        <v>0</v>
      </c>
      <c r="K198" s="221" t="s">
        <v>138</v>
      </c>
      <c r="L198" s="70"/>
      <c r="M198" s="226" t="s">
        <v>21</v>
      </c>
      <c r="N198" s="266" t="s">
        <v>47</v>
      </c>
      <c r="O198" s="267"/>
      <c r="P198" s="268">
        <f>O198*H198</f>
        <v>0</v>
      </c>
      <c r="Q198" s="268">
        <v>1.0000000000000001E-05</v>
      </c>
      <c r="R198" s="268">
        <f>Q198*H198</f>
        <v>0.0017026000000000001</v>
      </c>
      <c r="S198" s="268">
        <v>0</v>
      </c>
      <c r="T198" s="269">
        <f>S198*H198</f>
        <v>0</v>
      </c>
      <c r="AR198" s="22" t="s">
        <v>208</v>
      </c>
      <c r="AT198" s="22" t="s">
        <v>134</v>
      </c>
      <c r="AU198" s="22" t="s">
        <v>86</v>
      </c>
      <c r="AY198" s="22" t="s">
        <v>131</v>
      </c>
      <c r="BE198" s="230">
        <f>IF(N198="základní",J198,0)</f>
        <v>0</v>
      </c>
      <c r="BF198" s="230">
        <f>IF(N198="snížená",J198,0)</f>
        <v>0</v>
      </c>
      <c r="BG198" s="230">
        <f>IF(N198="zákl. přenesená",J198,0)</f>
        <v>0</v>
      </c>
      <c r="BH198" s="230">
        <f>IF(N198="sníž. přenesená",J198,0)</f>
        <v>0</v>
      </c>
      <c r="BI198" s="230">
        <f>IF(N198="nulová",J198,0)</f>
        <v>0</v>
      </c>
      <c r="BJ198" s="22" t="s">
        <v>84</v>
      </c>
      <c r="BK198" s="230">
        <f>ROUND(I198*H198,2)</f>
        <v>0</v>
      </c>
      <c r="BL198" s="22" t="s">
        <v>208</v>
      </c>
      <c r="BM198" s="22" t="s">
        <v>452</v>
      </c>
    </row>
    <row r="199" s="1" customFormat="1" ht="6.96" customHeight="1">
      <c r="B199" s="65"/>
      <c r="C199" s="66"/>
      <c r="D199" s="66"/>
      <c r="E199" s="66"/>
      <c r="F199" s="66"/>
      <c r="G199" s="66"/>
      <c r="H199" s="66"/>
      <c r="I199" s="164"/>
      <c r="J199" s="66"/>
      <c r="K199" s="66"/>
      <c r="L199" s="70"/>
    </row>
  </sheetData>
  <sheetProtection sheet="1" autoFilter="0" formatColumns="0" formatRows="0" objects="1" scenarios="1" spinCount="100000" saltValue="oezCkv1xhIhIeDB3EaK+4WlhZ99iCSaSiFfKEcda76i6l5g4BV1mJN69zY5JXNfdyc9YQibHINlszJdR5Co5xA==" hashValue="xZs9vFW03BQr9rytT0Wc+YurW9YjW1RjIjbwUg0VwJPlUI3EiAyJ5TI623LHNDE/OgKX0ueqVNy47a6CJRihhg==" algorithmName="SHA-512" password="CC35"/>
  <autoFilter ref="C87:K198"/>
  <mergeCells count="10">
    <mergeCell ref="E7:H7"/>
    <mergeCell ref="E9:H9"/>
    <mergeCell ref="E24:H24"/>
    <mergeCell ref="E45:H45"/>
    <mergeCell ref="E47:H47"/>
    <mergeCell ref="J51:J52"/>
    <mergeCell ref="E78:H78"/>
    <mergeCell ref="E80:H80"/>
    <mergeCell ref="G1:H1"/>
    <mergeCell ref="L2:V2"/>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0" customWidth="1"/>
    <col min="2" max="2" width="1.664063" style="270" customWidth="1"/>
    <col min="3" max="4" width="5" style="270" customWidth="1"/>
    <col min="5" max="5" width="11.67" style="270" customWidth="1"/>
    <col min="6" max="6" width="9.17" style="270" customWidth="1"/>
    <col min="7" max="7" width="5" style="270" customWidth="1"/>
    <col min="8" max="8" width="77.83" style="270" customWidth="1"/>
    <col min="9" max="10" width="20" style="270" customWidth="1"/>
    <col min="11" max="11" width="1.664063" style="270" customWidth="1"/>
  </cols>
  <sheetData>
    <row r="1" ht="37.5" customHeight="1"/>
    <row r="2" ht="7.5" customHeight="1">
      <c r="B2" s="271"/>
      <c r="C2" s="272"/>
      <c r="D2" s="272"/>
      <c r="E2" s="272"/>
      <c r="F2" s="272"/>
      <c r="G2" s="272"/>
      <c r="H2" s="272"/>
      <c r="I2" s="272"/>
      <c r="J2" s="272"/>
      <c r="K2" s="273"/>
    </row>
    <row r="3" s="13" customFormat="1" ht="45" customHeight="1">
      <c r="B3" s="274"/>
      <c r="C3" s="275" t="s">
        <v>453</v>
      </c>
      <c r="D3" s="275"/>
      <c r="E3" s="275"/>
      <c r="F3" s="275"/>
      <c r="G3" s="275"/>
      <c r="H3" s="275"/>
      <c r="I3" s="275"/>
      <c r="J3" s="275"/>
      <c r="K3" s="276"/>
    </row>
    <row r="4" ht="25.5" customHeight="1">
      <c r="B4" s="277"/>
      <c r="C4" s="278" t="s">
        <v>454</v>
      </c>
      <c r="D4" s="278"/>
      <c r="E4" s="278"/>
      <c r="F4" s="278"/>
      <c r="G4" s="278"/>
      <c r="H4" s="278"/>
      <c r="I4" s="278"/>
      <c r="J4" s="278"/>
      <c r="K4" s="279"/>
    </row>
    <row r="5" ht="5.25" customHeight="1">
      <c r="B5" s="277"/>
      <c r="C5" s="280"/>
      <c r="D5" s="280"/>
      <c r="E5" s="280"/>
      <c r="F5" s="280"/>
      <c r="G5" s="280"/>
      <c r="H5" s="280"/>
      <c r="I5" s="280"/>
      <c r="J5" s="280"/>
      <c r="K5" s="279"/>
    </row>
    <row r="6" ht="15" customHeight="1">
      <c r="B6" s="277"/>
      <c r="C6" s="281" t="s">
        <v>455</v>
      </c>
      <c r="D6" s="281"/>
      <c r="E6" s="281"/>
      <c r="F6" s="281"/>
      <c r="G6" s="281"/>
      <c r="H6" s="281"/>
      <c r="I6" s="281"/>
      <c r="J6" s="281"/>
      <c r="K6" s="279"/>
    </row>
    <row r="7" ht="15" customHeight="1">
      <c r="B7" s="282"/>
      <c r="C7" s="281" t="s">
        <v>456</v>
      </c>
      <c r="D7" s="281"/>
      <c r="E7" s="281"/>
      <c r="F7" s="281"/>
      <c r="G7" s="281"/>
      <c r="H7" s="281"/>
      <c r="I7" s="281"/>
      <c r="J7" s="281"/>
      <c r="K7" s="279"/>
    </row>
    <row r="8" ht="12.75" customHeight="1">
      <c r="B8" s="282"/>
      <c r="C8" s="281"/>
      <c r="D8" s="281"/>
      <c r="E8" s="281"/>
      <c r="F8" s="281"/>
      <c r="G8" s="281"/>
      <c r="H8" s="281"/>
      <c r="I8" s="281"/>
      <c r="J8" s="281"/>
      <c r="K8" s="279"/>
    </row>
    <row r="9" ht="15" customHeight="1">
      <c r="B9" s="282"/>
      <c r="C9" s="281" t="s">
        <v>457</v>
      </c>
      <c r="D9" s="281"/>
      <c r="E9" s="281"/>
      <c r="F9" s="281"/>
      <c r="G9" s="281"/>
      <c r="H9" s="281"/>
      <c r="I9" s="281"/>
      <c r="J9" s="281"/>
      <c r="K9" s="279"/>
    </row>
    <row r="10" ht="15" customHeight="1">
      <c r="B10" s="282"/>
      <c r="C10" s="281"/>
      <c r="D10" s="281" t="s">
        <v>458</v>
      </c>
      <c r="E10" s="281"/>
      <c r="F10" s="281"/>
      <c r="G10" s="281"/>
      <c r="H10" s="281"/>
      <c r="I10" s="281"/>
      <c r="J10" s="281"/>
      <c r="K10" s="279"/>
    </row>
    <row r="11" ht="15" customHeight="1">
      <c r="B11" s="282"/>
      <c r="C11" s="283"/>
      <c r="D11" s="281" t="s">
        <v>459</v>
      </c>
      <c r="E11" s="281"/>
      <c r="F11" s="281"/>
      <c r="G11" s="281"/>
      <c r="H11" s="281"/>
      <c r="I11" s="281"/>
      <c r="J11" s="281"/>
      <c r="K11" s="279"/>
    </row>
    <row r="12" ht="12.75" customHeight="1">
      <c r="B12" s="282"/>
      <c r="C12" s="283"/>
      <c r="D12" s="283"/>
      <c r="E12" s="283"/>
      <c r="F12" s="283"/>
      <c r="G12" s="283"/>
      <c r="H12" s="283"/>
      <c r="I12" s="283"/>
      <c r="J12" s="283"/>
      <c r="K12" s="279"/>
    </row>
    <row r="13" ht="15" customHeight="1">
      <c r="B13" s="282"/>
      <c r="C13" s="283"/>
      <c r="D13" s="281" t="s">
        <v>460</v>
      </c>
      <c r="E13" s="281"/>
      <c r="F13" s="281"/>
      <c r="G13" s="281"/>
      <c r="H13" s="281"/>
      <c r="I13" s="281"/>
      <c r="J13" s="281"/>
      <c r="K13" s="279"/>
    </row>
    <row r="14" ht="15" customHeight="1">
      <c r="B14" s="282"/>
      <c r="C14" s="283"/>
      <c r="D14" s="281" t="s">
        <v>461</v>
      </c>
      <c r="E14" s="281"/>
      <c r="F14" s="281"/>
      <c r="G14" s="281"/>
      <c r="H14" s="281"/>
      <c r="I14" s="281"/>
      <c r="J14" s="281"/>
      <c r="K14" s="279"/>
    </row>
    <row r="15" ht="15" customHeight="1">
      <c r="B15" s="282"/>
      <c r="C15" s="283"/>
      <c r="D15" s="281" t="s">
        <v>462</v>
      </c>
      <c r="E15" s="281"/>
      <c r="F15" s="281"/>
      <c r="G15" s="281"/>
      <c r="H15" s="281"/>
      <c r="I15" s="281"/>
      <c r="J15" s="281"/>
      <c r="K15" s="279"/>
    </row>
    <row r="16" ht="15" customHeight="1">
      <c r="B16" s="282"/>
      <c r="C16" s="283"/>
      <c r="D16" s="283"/>
      <c r="E16" s="284" t="s">
        <v>83</v>
      </c>
      <c r="F16" s="281" t="s">
        <v>463</v>
      </c>
      <c r="G16" s="281"/>
      <c r="H16" s="281"/>
      <c r="I16" s="281"/>
      <c r="J16" s="281"/>
      <c r="K16" s="279"/>
    </row>
    <row r="17" ht="15" customHeight="1">
      <c r="B17" s="282"/>
      <c r="C17" s="283"/>
      <c r="D17" s="283"/>
      <c r="E17" s="284" t="s">
        <v>464</v>
      </c>
      <c r="F17" s="281" t="s">
        <v>465</v>
      </c>
      <c r="G17" s="281"/>
      <c r="H17" s="281"/>
      <c r="I17" s="281"/>
      <c r="J17" s="281"/>
      <c r="K17" s="279"/>
    </row>
    <row r="18" ht="15" customHeight="1">
      <c r="B18" s="282"/>
      <c r="C18" s="283"/>
      <c r="D18" s="283"/>
      <c r="E18" s="284" t="s">
        <v>466</v>
      </c>
      <c r="F18" s="281" t="s">
        <v>467</v>
      </c>
      <c r="G18" s="281"/>
      <c r="H18" s="281"/>
      <c r="I18" s="281"/>
      <c r="J18" s="281"/>
      <c r="K18" s="279"/>
    </row>
    <row r="19" ht="15" customHeight="1">
      <c r="B19" s="282"/>
      <c r="C19" s="283"/>
      <c r="D19" s="283"/>
      <c r="E19" s="284" t="s">
        <v>468</v>
      </c>
      <c r="F19" s="281" t="s">
        <v>469</v>
      </c>
      <c r="G19" s="281"/>
      <c r="H19" s="281"/>
      <c r="I19" s="281"/>
      <c r="J19" s="281"/>
      <c r="K19" s="279"/>
    </row>
    <row r="20" ht="15" customHeight="1">
      <c r="B20" s="282"/>
      <c r="C20" s="283"/>
      <c r="D20" s="283"/>
      <c r="E20" s="284" t="s">
        <v>470</v>
      </c>
      <c r="F20" s="281" t="s">
        <v>471</v>
      </c>
      <c r="G20" s="281"/>
      <c r="H20" s="281"/>
      <c r="I20" s="281"/>
      <c r="J20" s="281"/>
      <c r="K20" s="279"/>
    </row>
    <row r="21" ht="15" customHeight="1">
      <c r="B21" s="282"/>
      <c r="C21" s="283"/>
      <c r="D21" s="283"/>
      <c r="E21" s="284" t="s">
        <v>472</v>
      </c>
      <c r="F21" s="281" t="s">
        <v>473</v>
      </c>
      <c r="G21" s="281"/>
      <c r="H21" s="281"/>
      <c r="I21" s="281"/>
      <c r="J21" s="281"/>
      <c r="K21" s="279"/>
    </row>
    <row r="22" ht="12.75" customHeight="1">
      <c r="B22" s="282"/>
      <c r="C22" s="283"/>
      <c r="D22" s="283"/>
      <c r="E22" s="283"/>
      <c r="F22" s="283"/>
      <c r="G22" s="283"/>
      <c r="H22" s="283"/>
      <c r="I22" s="283"/>
      <c r="J22" s="283"/>
      <c r="K22" s="279"/>
    </row>
    <row r="23" ht="15" customHeight="1">
      <c r="B23" s="282"/>
      <c r="C23" s="281" t="s">
        <v>474</v>
      </c>
      <c r="D23" s="281"/>
      <c r="E23" s="281"/>
      <c r="F23" s="281"/>
      <c r="G23" s="281"/>
      <c r="H23" s="281"/>
      <c r="I23" s="281"/>
      <c r="J23" s="281"/>
      <c r="K23" s="279"/>
    </row>
    <row r="24" ht="15" customHeight="1">
      <c r="B24" s="282"/>
      <c r="C24" s="281" t="s">
        <v>475</v>
      </c>
      <c r="D24" s="281"/>
      <c r="E24" s="281"/>
      <c r="F24" s="281"/>
      <c r="G24" s="281"/>
      <c r="H24" s="281"/>
      <c r="I24" s="281"/>
      <c r="J24" s="281"/>
      <c r="K24" s="279"/>
    </row>
    <row r="25" ht="15" customHeight="1">
      <c r="B25" s="282"/>
      <c r="C25" s="281"/>
      <c r="D25" s="281" t="s">
        <v>476</v>
      </c>
      <c r="E25" s="281"/>
      <c r="F25" s="281"/>
      <c r="G25" s="281"/>
      <c r="H25" s="281"/>
      <c r="I25" s="281"/>
      <c r="J25" s="281"/>
      <c r="K25" s="279"/>
    </row>
    <row r="26" ht="15" customHeight="1">
      <c r="B26" s="282"/>
      <c r="C26" s="283"/>
      <c r="D26" s="281" t="s">
        <v>477</v>
      </c>
      <c r="E26" s="281"/>
      <c r="F26" s="281"/>
      <c r="G26" s="281"/>
      <c r="H26" s="281"/>
      <c r="I26" s="281"/>
      <c r="J26" s="281"/>
      <c r="K26" s="279"/>
    </row>
    <row r="27" ht="12.75" customHeight="1">
      <c r="B27" s="282"/>
      <c r="C27" s="283"/>
      <c r="D27" s="283"/>
      <c r="E27" s="283"/>
      <c r="F27" s="283"/>
      <c r="G27" s="283"/>
      <c r="H27" s="283"/>
      <c r="I27" s="283"/>
      <c r="J27" s="283"/>
      <c r="K27" s="279"/>
    </row>
    <row r="28" ht="15" customHeight="1">
      <c r="B28" s="282"/>
      <c r="C28" s="283"/>
      <c r="D28" s="281" t="s">
        <v>478</v>
      </c>
      <c r="E28" s="281"/>
      <c r="F28" s="281"/>
      <c r="G28" s="281"/>
      <c r="H28" s="281"/>
      <c r="I28" s="281"/>
      <c r="J28" s="281"/>
      <c r="K28" s="279"/>
    </row>
    <row r="29" ht="15" customHeight="1">
      <c r="B29" s="282"/>
      <c r="C29" s="283"/>
      <c r="D29" s="281" t="s">
        <v>479</v>
      </c>
      <c r="E29" s="281"/>
      <c r="F29" s="281"/>
      <c r="G29" s="281"/>
      <c r="H29" s="281"/>
      <c r="I29" s="281"/>
      <c r="J29" s="281"/>
      <c r="K29" s="279"/>
    </row>
    <row r="30" ht="12.75" customHeight="1">
      <c r="B30" s="282"/>
      <c r="C30" s="283"/>
      <c r="D30" s="283"/>
      <c r="E30" s="283"/>
      <c r="F30" s="283"/>
      <c r="G30" s="283"/>
      <c r="H30" s="283"/>
      <c r="I30" s="283"/>
      <c r="J30" s="283"/>
      <c r="K30" s="279"/>
    </row>
    <row r="31" ht="15" customHeight="1">
      <c r="B31" s="282"/>
      <c r="C31" s="283"/>
      <c r="D31" s="281" t="s">
        <v>480</v>
      </c>
      <c r="E31" s="281"/>
      <c r="F31" s="281"/>
      <c r="G31" s="281"/>
      <c r="H31" s="281"/>
      <c r="I31" s="281"/>
      <c r="J31" s="281"/>
      <c r="K31" s="279"/>
    </row>
    <row r="32" ht="15" customHeight="1">
      <c r="B32" s="282"/>
      <c r="C32" s="283"/>
      <c r="D32" s="281" t="s">
        <v>481</v>
      </c>
      <c r="E32" s="281"/>
      <c r="F32" s="281"/>
      <c r="G32" s="281"/>
      <c r="H32" s="281"/>
      <c r="I32" s="281"/>
      <c r="J32" s="281"/>
      <c r="K32" s="279"/>
    </row>
    <row r="33" ht="15" customHeight="1">
      <c r="B33" s="282"/>
      <c r="C33" s="283"/>
      <c r="D33" s="281" t="s">
        <v>482</v>
      </c>
      <c r="E33" s="281"/>
      <c r="F33" s="281"/>
      <c r="G33" s="281"/>
      <c r="H33" s="281"/>
      <c r="I33" s="281"/>
      <c r="J33" s="281"/>
      <c r="K33" s="279"/>
    </row>
    <row r="34" ht="15" customHeight="1">
      <c r="B34" s="282"/>
      <c r="C34" s="283"/>
      <c r="D34" s="281"/>
      <c r="E34" s="285" t="s">
        <v>116</v>
      </c>
      <c r="F34" s="281"/>
      <c r="G34" s="281" t="s">
        <v>483</v>
      </c>
      <c r="H34" s="281"/>
      <c r="I34" s="281"/>
      <c r="J34" s="281"/>
      <c r="K34" s="279"/>
    </row>
    <row r="35" ht="30.75" customHeight="1">
      <c r="B35" s="282"/>
      <c r="C35" s="283"/>
      <c r="D35" s="281"/>
      <c r="E35" s="285" t="s">
        <v>484</v>
      </c>
      <c r="F35" s="281"/>
      <c r="G35" s="281" t="s">
        <v>485</v>
      </c>
      <c r="H35" s="281"/>
      <c r="I35" s="281"/>
      <c r="J35" s="281"/>
      <c r="K35" s="279"/>
    </row>
    <row r="36" ht="15" customHeight="1">
      <c r="B36" s="282"/>
      <c r="C36" s="283"/>
      <c r="D36" s="281"/>
      <c r="E36" s="285" t="s">
        <v>57</v>
      </c>
      <c r="F36" s="281"/>
      <c r="G36" s="281" t="s">
        <v>486</v>
      </c>
      <c r="H36" s="281"/>
      <c r="I36" s="281"/>
      <c r="J36" s="281"/>
      <c r="K36" s="279"/>
    </row>
    <row r="37" ht="15" customHeight="1">
      <c r="B37" s="282"/>
      <c r="C37" s="283"/>
      <c r="D37" s="281"/>
      <c r="E37" s="285" t="s">
        <v>117</v>
      </c>
      <c r="F37" s="281"/>
      <c r="G37" s="281" t="s">
        <v>487</v>
      </c>
      <c r="H37" s="281"/>
      <c r="I37" s="281"/>
      <c r="J37" s="281"/>
      <c r="K37" s="279"/>
    </row>
    <row r="38" ht="15" customHeight="1">
      <c r="B38" s="282"/>
      <c r="C38" s="283"/>
      <c r="D38" s="281"/>
      <c r="E38" s="285" t="s">
        <v>118</v>
      </c>
      <c r="F38" s="281"/>
      <c r="G38" s="281" t="s">
        <v>488</v>
      </c>
      <c r="H38" s="281"/>
      <c r="I38" s="281"/>
      <c r="J38" s="281"/>
      <c r="K38" s="279"/>
    </row>
    <row r="39" ht="15" customHeight="1">
      <c r="B39" s="282"/>
      <c r="C39" s="283"/>
      <c r="D39" s="281"/>
      <c r="E39" s="285" t="s">
        <v>119</v>
      </c>
      <c r="F39" s="281"/>
      <c r="G39" s="281" t="s">
        <v>489</v>
      </c>
      <c r="H39" s="281"/>
      <c r="I39" s="281"/>
      <c r="J39" s="281"/>
      <c r="K39" s="279"/>
    </row>
    <row r="40" ht="15" customHeight="1">
      <c r="B40" s="282"/>
      <c r="C40" s="283"/>
      <c r="D40" s="281"/>
      <c r="E40" s="285" t="s">
        <v>490</v>
      </c>
      <c r="F40" s="281"/>
      <c r="G40" s="281" t="s">
        <v>491</v>
      </c>
      <c r="H40" s="281"/>
      <c r="I40" s="281"/>
      <c r="J40" s="281"/>
      <c r="K40" s="279"/>
    </row>
    <row r="41" ht="15" customHeight="1">
      <c r="B41" s="282"/>
      <c r="C41" s="283"/>
      <c r="D41" s="281"/>
      <c r="E41" s="285"/>
      <c r="F41" s="281"/>
      <c r="G41" s="281" t="s">
        <v>492</v>
      </c>
      <c r="H41" s="281"/>
      <c r="I41" s="281"/>
      <c r="J41" s="281"/>
      <c r="K41" s="279"/>
    </row>
    <row r="42" ht="15" customHeight="1">
      <c r="B42" s="282"/>
      <c r="C42" s="283"/>
      <c r="D42" s="281"/>
      <c r="E42" s="285" t="s">
        <v>493</v>
      </c>
      <c r="F42" s="281"/>
      <c r="G42" s="281" t="s">
        <v>494</v>
      </c>
      <c r="H42" s="281"/>
      <c r="I42" s="281"/>
      <c r="J42" s="281"/>
      <c r="K42" s="279"/>
    </row>
    <row r="43" ht="15" customHeight="1">
      <c r="B43" s="282"/>
      <c r="C43" s="283"/>
      <c r="D43" s="281"/>
      <c r="E43" s="285" t="s">
        <v>121</v>
      </c>
      <c r="F43" s="281"/>
      <c r="G43" s="281" t="s">
        <v>495</v>
      </c>
      <c r="H43" s="281"/>
      <c r="I43" s="281"/>
      <c r="J43" s="281"/>
      <c r="K43" s="279"/>
    </row>
    <row r="44" ht="12.75" customHeight="1">
      <c r="B44" s="282"/>
      <c r="C44" s="283"/>
      <c r="D44" s="281"/>
      <c r="E44" s="281"/>
      <c r="F44" s="281"/>
      <c r="G44" s="281"/>
      <c r="H44" s="281"/>
      <c r="I44" s="281"/>
      <c r="J44" s="281"/>
      <c r="K44" s="279"/>
    </row>
    <row r="45" ht="15" customHeight="1">
      <c r="B45" s="282"/>
      <c r="C45" s="283"/>
      <c r="D45" s="281" t="s">
        <v>496</v>
      </c>
      <c r="E45" s="281"/>
      <c r="F45" s="281"/>
      <c r="G45" s="281"/>
      <c r="H45" s="281"/>
      <c r="I45" s="281"/>
      <c r="J45" s="281"/>
      <c r="K45" s="279"/>
    </row>
    <row r="46" ht="15" customHeight="1">
      <c r="B46" s="282"/>
      <c r="C46" s="283"/>
      <c r="D46" s="283"/>
      <c r="E46" s="281" t="s">
        <v>497</v>
      </c>
      <c r="F46" s="281"/>
      <c r="G46" s="281"/>
      <c r="H46" s="281"/>
      <c r="I46" s="281"/>
      <c r="J46" s="281"/>
      <c r="K46" s="279"/>
    </row>
    <row r="47" ht="15" customHeight="1">
      <c r="B47" s="282"/>
      <c r="C47" s="283"/>
      <c r="D47" s="283"/>
      <c r="E47" s="281" t="s">
        <v>498</v>
      </c>
      <c r="F47" s="281"/>
      <c r="G47" s="281"/>
      <c r="H47" s="281"/>
      <c r="I47" s="281"/>
      <c r="J47" s="281"/>
      <c r="K47" s="279"/>
    </row>
    <row r="48" ht="15" customHeight="1">
      <c r="B48" s="282"/>
      <c r="C48" s="283"/>
      <c r="D48" s="283"/>
      <c r="E48" s="281" t="s">
        <v>499</v>
      </c>
      <c r="F48" s="281"/>
      <c r="G48" s="281"/>
      <c r="H48" s="281"/>
      <c r="I48" s="281"/>
      <c r="J48" s="281"/>
      <c r="K48" s="279"/>
    </row>
    <row r="49" ht="15" customHeight="1">
      <c r="B49" s="282"/>
      <c r="C49" s="283"/>
      <c r="D49" s="281" t="s">
        <v>500</v>
      </c>
      <c r="E49" s="281"/>
      <c r="F49" s="281"/>
      <c r="G49" s="281"/>
      <c r="H49" s="281"/>
      <c r="I49" s="281"/>
      <c r="J49" s="281"/>
      <c r="K49" s="279"/>
    </row>
    <row r="50" ht="25.5" customHeight="1">
      <c r="B50" s="277"/>
      <c r="C50" s="278" t="s">
        <v>501</v>
      </c>
      <c r="D50" s="278"/>
      <c r="E50" s="278"/>
      <c r="F50" s="278"/>
      <c r="G50" s="278"/>
      <c r="H50" s="278"/>
      <c r="I50" s="278"/>
      <c r="J50" s="278"/>
      <c r="K50" s="279"/>
    </row>
    <row r="51" ht="5.25" customHeight="1">
      <c r="B51" s="277"/>
      <c r="C51" s="280"/>
      <c r="D51" s="280"/>
      <c r="E51" s="280"/>
      <c r="F51" s="280"/>
      <c r="G51" s="280"/>
      <c r="H51" s="280"/>
      <c r="I51" s="280"/>
      <c r="J51" s="280"/>
      <c r="K51" s="279"/>
    </row>
    <row r="52" ht="15" customHeight="1">
      <c r="B52" s="277"/>
      <c r="C52" s="281" t="s">
        <v>502</v>
      </c>
      <c r="D52" s="281"/>
      <c r="E52" s="281"/>
      <c r="F52" s="281"/>
      <c r="G52" s="281"/>
      <c r="H52" s="281"/>
      <c r="I52" s="281"/>
      <c r="J52" s="281"/>
      <c r="K52" s="279"/>
    </row>
    <row r="53" ht="15" customHeight="1">
      <c r="B53" s="277"/>
      <c r="C53" s="281" t="s">
        <v>503</v>
      </c>
      <c r="D53" s="281"/>
      <c r="E53" s="281"/>
      <c r="F53" s="281"/>
      <c r="G53" s="281"/>
      <c r="H53" s="281"/>
      <c r="I53" s="281"/>
      <c r="J53" s="281"/>
      <c r="K53" s="279"/>
    </row>
    <row r="54" ht="12.75" customHeight="1">
      <c r="B54" s="277"/>
      <c r="C54" s="281"/>
      <c r="D54" s="281"/>
      <c r="E54" s="281"/>
      <c r="F54" s="281"/>
      <c r="G54" s="281"/>
      <c r="H54" s="281"/>
      <c r="I54" s="281"/>
      <c r="J54" s="281"/>
      <c r="K54" s="279"/>
    </row>
    <row r="55" ht="15" customHeight="1">
      <c r="B55" s="277"/>
      <c r="C55" s="281" t="s">
        <v>504</v>
      </c>
      <c r="D55" s="281"/>
      <c r="E55" s="281"/>
      <c r="F55" s="281"/>
      <c r="G55" s="281"/>
      <c r="H55" s="281"/>
      <c r="I55" s="281"/>
      <c r="J55" s="281"/>
      <c r="K55" s="279"/>
    </row>
    <row r="56" ht="15" customHeight="1">
      <c r="B56" s="277"/>
      <c r="C56" s="283"/>
      <c r="D56" s="281" t="s">
        <v>505</v>
      </c>
      <c r="E56" s="281"/>
      <c r="F56" s="281"/>
      <c r="G56" s="281"/>
      <c r="H56" s="281"/>
      <c r="I56" s="281"/>
      <c r="J56" s="281"/>
      <c r="K56" s="279"/>
    </row>
    <row r="57" ht="15" customHeight="1">
      <c r="B57" s="277"/>
      <c r="C57" s="283"/>
      <c r="D57" s="281" t="s">
        <v>506</v>
      </c>
      <c r="E57" s="281"/>
      <c r="F57" s="281"/>
      <c r="G57" s="281"/>
      <c r="H57" s="281"/>
      <c r="I57" s="281"/>
      <c r="J57" s="281"/>
      <c r="K57" s="279"/>
    </row>
    <row r="58" ht="15" customHeight="1">
      <c r="B58" s="277"/>
      <c r="C58" s="283"/>
      <c r="D58" s="281" t="s">
        <v>507</v>
      </c>
      <c r="E58" s="281"/>
      <c r="F58" s="281"/>
      <c r="G58" s="281"/>
      <c r="H58" s="281"/>
      <c r="I58" s="281"/>
      <c r="J58" s="281"/>
      <c r="K58" s="279"/>
    </row>
    <row r="59" ht="15" customHeight="1">
      <c r="B59" s="277"/>
      <c r="C59" s="283"/>
      <c r="D59" s="281" t="s">
        <v>508</v>
      </c>
      <c r="E59" s="281"/>
      <c r="F59" s="281"/>
      <c r="G59" s="281"/>
      <c r="H59" s="281"/>
      <c r="I59" s="281"/>
      <c r="J59" s="281"/>
      <c r="K59" s="279"/>
    </row>
    <row r="60" ht="15" customHeight="1">
      <c r="B60" s="277"/>
      <c r="C60" s="283"/>
      <c r="D60" s="286" t="s">
        <v>509</v>
      </c>
      <c r="E60" s="286"/>
      <c r="F60" s="286"/>
      <c r="G60" s="286"/>
      <c r="H60" s="286"/>
      <c r="I60" s="286"/>
      <c r="J60" s="286"/>
      <c r="K60" s="279"/>
    </row>
    <row r="61" ht="15" customHeight="1">
      <c r="B61" s="277"/>
      <c r="C61" s="283"/>
      <c r="D61" s="281" t="s">
        <v>510</v>
      </c>
      <c r="E61" s="281"/>
      <c r="F61" s="281"/>
      <c r="G61" s="281"/>
      <c r="H61" s="281"/>
      <c r="I61" s="281"/>
      <c r="J61" s="281"/>
      <c r="K61" s="279"/>
    </row>
    <row r="62" ht="12.75" customHeight="1">
      <c r="B62" s="277"/>
      <c r="C62" s="283"/>
      <c r="D62" s="283"/>
      <c r="E62" s="287"/>
      <c r="F62" s="283"/>
      <c r="G62" s="283"/>
      <c r="H62" s="283"/>
      <c r="I62" s="283"/>
      <c r="J62" s="283"/>
      <c r="K62" s="279"/>
    </row>
    <row r="63" ht="15" customHeight="1">
      <c r="B63" s="277"/>
      <c r="C63" s="283"/>
      <c r="D63" s="281" t="s">
        <v>511</v>
      </c>
      <c r="E63" s="281"/>
      <c r="F63" s="281"/>
      <c r="G63" s="281"/>
      <c r="H63" s="281"/>
      <c r="I63" s="281"/>
      <c r="J63" s="281"/>
      <c r="K63" s="279"/>
    </row>
    <row r="64" ht="15" customHeight="1">
      <c r="B64" s="277"/>
      <c r="C64" s="283"/>
      <c r="D64" s="286" t="s">
        <v>512</v>
      </c>
      <c r="E64" s="286"/>
      <c r="F64" s="286"/>
      <c r="G64" s="286"/>
      <c r="H64" s="286"/>
      <c r="I64" s="286"/>
      <c r="J64" s="286"/>
      <c r="K64" s="279"/>
    </row>
    <row r="65" ht="15" customHeight="1">
      <c r="B65" s="277"/>
      <c r="C65" s="283"/>
      <c r="D65" s="281" t="s">
        <v>513</v>
      </c>
      <c r="E65" s="281"/>
      <c r="F65" s="281"/>
      <c r="G65" s="281"/>
      <c r="H65" s="281"/>
      <c r="I65" s="281"/>
      <c r="J65" s="281"/>
      <c r="K65" s="279"/>
    </row>
    <row r="66" ht="15" customHeight="1">
      <c r="B66" s="277"/>
      <c r="C66" s="283"/>
      <c r="D66" s="281" t="s">
        <v>514</v>
      </c>
      <c r="E66" s="281"/>
      <c r="F66" s="281"/>
      <c r="G66" s="281"/>
      <c r="H66" s="281"/>
      <c r="I66" s="281"/>
      <c r="J66" s="281"/>
      <c r="K66" s="279"/>
    </row>
    <row r="67" ht="15" customHeight="1">
      <c r="B67" s="277"/>
      <c r="C67" s="283"/>
      <c r="D67" s="281" t="s">
        <v>515</v>
      </c>
      <c r="E67" s="281"/>
      <c r="F67" s="281"/>
      <c r="G67" s="281"/>
      <c r="H67" s="281"/>
      <c r="I67" s="281"/>
      <c r="J67" s="281"/>
      <c r="K67" s="279"/>
    </row>
    <row r="68" ht="15" customHeight="1">
      <c r="B68" s="277"/>
      <c r="C68" s="283"/>
      <c r="D68" s="281" t="s">
        <v>516</v>
      </c>
      <c r="E68" s="281"/>
      <c r="F68" s="281"/>
      <c r="G68" s="281"/>
      <c r="H68" s="281"/>
      <c r="I68" s="281"/>
      <c r="J68" s="281"/>
      <c r="K68" s="279"/>
    </row>
    <row r="69" ht="12.75" customHeight="1">
      <c r="B69" s="288"/>
      <c r="C69" s="289"/>
      <c r="D69" s="289"/>
      <c r="E69" s="289"/>
      <c r="F69" s="289"/>
      <c r="G69" s="289"/>
      <c r="H69" s="289"/>
      <c r="I69" s="289"/>
      <c r="J69" s="289"/>
      <c r="K69" s="290"/>
    </row>
    <row r="70" ht="18.75" customHeight="1">
      <c r="B70" s="291"/>
      <c r="C70" s="291"/>
      <c r="D70" s="291"/>
      <c r="E70" s="291"/>
      <c r="F70" s="291"/>
      <c r="G70" s="291"/>
      <c r="H70" s="291"/>
      <c r="I70" s="291"/>
      <c r="J70" s="291"/>
      <c r="K70" s="292"/>
    </row>
    <row r="71" ht="18.75" customHeight="1">
      <c r="B71" s="292"/>
      <c r="C71" s="292"/>
      <c r="D71" s="292"/>
      <c r="E71" s="292"/>
      <c r="F71" s="292"/>
      <c r="G71" s="292"/>
      <c r="H71" s="292"/>
      <c r="I71" s="292"/>
      <c r="J71" s="292"/>
      <c r="K71" s="292"/>
    </row>
    <row r="72" ht="7.5" customHeight="1">
      <c r="B72" s="293"/>
      <c r="C72" s="294"/>
      <c r="D72" s="294"/>
      <c r="E72" s="294"/>
      <c r="F72" s="294"/>
      <c r="G72" s="294"/>
      <c r="H72" s="294"/>
      <c r="I72" s="294"/>
      <c r="J72" s="294"/>
      <c r="K72" s="295"/>
    </row>
    <row r="73" ht="45" customHeight="1">
      <c r="B73" s="296"/>
      <c r="C73" s="297" t="s">
        <v>94</v>
      </c>
      <c r="D73" s="297"/>
      <c r="E73" s="297"/>
      <c r="F73" s="297"/>
      <c r="G73" s="297"/>
      <c r="H73" s="297"/>
      <c r="I73" s="297"/>
      <c r="J73" s="297"/>
      <c r="K73" s="298"/>
    </row>
    <row r="74" ht="17.25" customHeight="1">
      <c r="B74" s="296"/>
      <c r="C74" s="299" t="s">
        <v>517</v>
      </c>
      <c r="D74" s="299"/>
      <c r="E74" s="299"/>
      <c r="F74" s="299" t="s">
        <v>518</v>
      </c>
      <c r="G74" s="300"/>
      <c r="H74" s="299" t="s">
        <v>117</v>
      </c>
      <c r="I74" s="299" t="s">
        <v>61</v>
      </c>
      <c r="J74" s="299" t="s">
        <v>519</v>
      </c>
      <c r="K74" s="298"/>
    </row>
    <row r="75" ht="17.25" customHeight="1">
      <c r="B75" s="296"/>
      <c r="C75" s="301" t="s">
        <v>520</v>
      </c>
      <c r="D75" s="301"/>
      <c r="E75" s="301"/>
      <c r="F75" s="302" t="s">
        <v>521</v>
      </c>
      <c r="G75" s="303"/>
      <c r="H75" s="301"/>
      <c r="I75" s="301"/>
      <c r="J75" s="301" t="s">
        <v>522</v>
      </c>
      <c r="K75" s="298"/>
    </row>
    <row r="76" ht="5.25" customHeight="1">
      <c r="B76" s="296"/>
      <c r="C76" s="304"/>
      <c r="D76" s="304"/>
      <c r="E76" s="304"/>
      <c r="F76" s="304"/>
      <c r="G76" s="305"/>
      <c r="H76" s="304"/>
      <c r="I76" s="304"/>
      <c r="J76" s="304"/>
      <c r="K76" s="298"/>
    </row>
    <row r="77" ht="15" customHeight="1">
      <c r="B77" s="296"/>
      <c r="C77" s="285" t="s">
        <v>57</v>
      </c>
      <c r="D77" s="304"/>
      <c r="E77" s="304"/>
      <c r="F77" s="306" t="s">
        <v>523</v>
      </c>
      <c r="G77" s="305"/>
      <c r="H77" s="285" t="s">
        <v>524</v>
      </c>
      <c r="I77" s="285" t="s">
        <v>525</v>
      </c>
      <c r="J77" s="285">
        <v>20</v>
      </c>
      <c r="K77" s="298"/>
    </row>
    <row r="78" ht="15" customHeight="1">
      <c r="B78" s="296"/>
      <c r="C78" s="285" t="s">
        <v>526</v>
      </c>
      <c r="D78" s="285"/>
      <c r="E78" s="285"/>
      <c r="F78" s="306" t="s">
        <v>523</v>
      </c>
      <c r="G78" s="305"/>
      <c r="H78" s="285" t="s">
        <v>527</v>
      </c>
      <c r="I78" s="285" t="s">
        <v>525</v>
      </c>
      <c r="J78" s="285">
        <v>120</v>
      </c>
      <c r="K78" s="298"/>
    </row>
    <row r="79" ht="15" customHeight="1">
      <c r="B79" s="307"/>
      <c r="C79" s="285" t="s">
        <v>528</v>
      </c>
      <c r="D79" s="285"/>
      <c r="E79" s="285"/>
      <c r="F79" s="306" t="s">
        <v>529</v>
      </c>
      <c r="G79" s="305"/>
      <c r="H79" s="285" t="s">
        <v>530</v>
      </c>
      <c r="I79" s="285" t="s">
        <v>525</v>
      </c>
      <c r="J79" s="285">
        <v>50</v>
      </c>
      <c r="K79" s="298"/>
    </row>
    <row r="80" ht="15" customHeight="1">
      <c r="B80" s="307"/>
      <c r="C80" s="285" t="s">
        <v>531</v>
      </c>
      <c r="D80" s="285"/>
      <c r="E80" s="285"/>
      <c r="F80" s="306" t="s">
        <v>523</v>
      </c>
      <c r="G80" s="305"/>
      <c r="H80" s="285" t="s">
        <v>532</v>
      </c>
      <c r="I80" s="285" t="s">
        <v>533</v>
      </c>
      <c r="J80" s="285"/>
      <c r="K80" s="298"/>
    </row>
    <row r="81" ht="15" customHeight="1">
      <c r="B81" s="307"/>
      <c r="C81" s="308" t="s">
        <v>534</v>
      </c>
      <c r="D81" s="308"/>
      <c r="E81" s="308"/>
      <c r="F81" s="309" t="s">
        <v>529</v>
      </c>
      <c r="G81" s="308"/>
      <c r="H81" s="308" t="s">
        <v>535</v>
      </c>
      <c r="I81" s="308" t="s">
        <v>525</v>
      </c>
      <c r="J81" s="308">
        <v>15</v>
      </c>
      <c r="K81" s="298"/>
    </row>
    <row r="82" ht="15" customHeight="1">
      <c r="B82" s="307"/>
      <c r="C82" s="308" t="s">
        <v>536</v>
      </c>
      <c r="D82" s="308"/>
      <c r="E82" s="308"/>
      <c r="F82" s="309" t="s">
        <v>529</v>
      </c>
      <c r="G82" s="308"/>
      <c r="H82" s="308" t="s">
        <v>537</v>
      </c>
      <c r="I82" s="308" t="s">
        <v>525</v>
      </c>
      <c r="J82" s="308">
        <v>15</v>
      </c>
      <c r="K82" s="298"/>
    </row>
    <row r="83" ht="15" customHeight="1">
      <c r="B83" s="307"/>
      <c r="C83" s="308" t="s">
        <v>538</v>
      </c>
      <c r="D83" s="308"/>
      <c r="E83" s="308"/>
      <c r="F83" s="309" t="s">
        <v>529</v>
      </c>
      <c r="G83" s="308"/>
      <c r="H83" s="308" t="s">
        <v>539</v>
      </c>
      <c r="I83" s="308" t="s">
        <v>525</v>
      </c>
      <c r="J83" s="308">
        <v>20</v>
      </c>
      <c r="K83" s="298"/>
    </row>
    <row r="84" ht="15" customHeight="1">
      <c r="B84" s="307"/>
      <c r="C84" s="308" t="s">
        <v>540</v>
      </c>
      <c r="D84" s="308"/>
      <c r="E84" s="308"/>
      <c r="F84" s="309" t="s">
        <v>529</v>
      </c>
      <c r="G84" s="308"/>
      <c r="H84" s="308" t="s">
        <v>541</v>
      </c>
      <c r="I84" s="308" t="s">
        <v>525</v>
      </c>
      <c r="J84" s="308">
        <v>20</v>
      </c>
      <c r="K84" s="298"/>
    </row>
    <row r="85" ht="15" customHeight="1">
      <c r="B85" s="307"/>
      <c r="C85" s="285" t="s">
        <v>542</v>
      </c>
      <c r="D85" s="285"/>
      <c r="E85" s="285"/>
      <c r="F85" s="306" t="s">
        <v>529</v>
      </c>
      <c r="G85" s="305"/>
      <c r="H85" s="285" t="s">
        <v>543</v>
      </c>
      <c r="I85" s="285" t="s">
        <v>525</v>
      </c>
      <c r="J85" s="285">
        <v>50</v>
      </c>
      <c r="K85" s="298"/>
    </row>
    <row r="86" ht="15" customHeight="1">
      <c r="B86" s="307"/>
      <c r="C86" s="285" t="s">
        <v>544</v>
      </c>
      <c r="D86" s="285"/>
      <c r="E86" s="285"/>
      <c r="F86" s="306" t="s">
        <v>529</v>
      </c>
      <c r="G86" s="305"/>
      <c r="H86" s="285" t="s">
        <v>545</v>
      </c>
      <c r="I86" s="285" t="s">
        <v>525</v>
      </c>
      <c r="J86" s="285">
        <v>20</v>
      </c>
      <c r="K86" s="298"/>
    </row>
    <row r="87" ht="15" customHeight="1">
      <c r="B87" s="307"/>
      <c r="C87" s="285" t="s">
        <v>546</v>
      </c>
      <c r="D87" s="285"/>
      <c r="E87" s="285"/>
      <c r="F87" s="306" t="s">
        <v>529</v>
      </c>
      <c r="G87" s="305"/>
      <c r="H87" s="285" t="s">
        <v>547</v>
      </c>
      <c r="I87" s="285" t="s">
        <v>525</v>
      </c>
      <c r="J87" s="285">
        <v>20</v>
      </c>
      <c r="K87" s="298"/>
    </row>
    <row r="88" ht="15" customHeight="1">
      <c r="B88" s="307"/>
      <c r="C88" s="285" t="s">
        <v>548</v>
      </c>
      <c r="D88" s="285"/>
      <c r="E88" s="285"/>
      <c r="F88" s="306" t="s">
        <v>529</v>
      </c>
      <c r="G88" s="305"/>
      <c r="H88" s="285" t="s">
        <v>549</v>
      </c>
      <c r="I88" s="285" t="s">
        <v>525</v>
      </c>
      <c r="J88" s="285">
        <v>50</v>
      </c>
      <c r="K88" s="298"/>
    </row>
    <row r="89" ht="15" customHeight="1">
      <c r="B89" s="307"/>
      <c r="C89" s="285" t="s">
        <v>550</v>
      </c>
      <c r="D89" s="285"/>
      <c r="E89" s="285"/>
      <c r="F89" s="306" t="s">
        <v>529</v>
      </c>
      <c r="G89" s="305"/>
      <c r="H89" s="285" t="s">
        <v>550</v>
      </c>
      <c r="I89" s="285" t="s">
        <v>525</v>
      </c>
      <c r="J89" s="285">
        <v>50</v>
      </c>
      <c r="K89" s="298"/>
    </row>
    <row r="90" ht="15" customHeight="1">
      <c r="B90" s="307"/>
      <c r="C90" s="285" t="s">
        <v>122</v>
      </c>
      <c r="D90" s="285"/>
      <c r="E90" s="285"/>
      <c r="F90" s="306" t="s">
        <v>529</v>
      </c>
      <c r="G90" s="305"/>
      <c r="H90" s="285" t="s">
        <v>551</v>
      </c>
      <c r="I90" s="285" t="s">
        <v>525</v>
      </c>
      <c r="J90" s="285">
        <v>255</v>
      </c>
      <c r="K90" s="298"/>
    </row>
    <row r="91" ht="15" customHeight="1">
      <c r="B91" s="307"/>
      <c r="C91" s="285" t="s">
        <v>552</v>
      </c>
      <c r="D91" s="285"/>
      <c r="E91" s="285"/>
      <c r="F91" s="306" t="s">
        <v>523</v>
      </c>
      <c r="G91" s="305"/>
      <c r="H91" s="285" t="s">
        <v>553</v>
      </c>
      <c r="I91" s="285" t="s">
        <v>554</v>
      </c>
      <c r="J91" s="285"/>
      <c r="K91" s="298"/>
    </row>
    <row r="92" ht="15" customHeight="1">
      <c r="B92" s="307"/>
      <c r="C92" s="285" t="s">
        <v>555</v>
      </c>
      <c r="D92" s="285"/>
      <c r="E92" s="285"/>
      <c r="F92" s="306" t="s">
        <v>523</v>
      </c>
      <c r="G92" s="305"/>
      <c r="H92" s="285" t="s">
        <v>556</v>
      </c>
      <c r="I92" s="285" t="s">
        <v>557</v>
      </c>
      <c r="J92" s="285"/>
      <c r="K92" s="298"/>
    </row>
    <row r="93" ht="15" customHeight="1">
      <c r="B93" s="307"/>
      <c r="C93" s="285" t="s">
        <v>558</v>
      </c>
      <c r="D93" s="285"/>
      <c r="E93" s="285"/>
      <c r="F93" s="306" t="s">
        <v>523</v>
      </c>
      <c r="G93" s="305"/>
      <c r="H93" s="285" t="s">
        <v>558</v>
      </c>
      <c r="I93" s="285" t="s">
        <v>557</v>
      </c>
      <c r="J93" s="285"/>
      <c r="K93" s="298"/>
    </row>
    <row r="94" ht="15" customHeight="1">
      <c r="B94" s="307"/>
      <c r="C94" s="285" t="s">
        <v>42</v>
      </c>
      <c r="D94" s="285"/>
      <c r="E94" s="285"/>
      <c r="F94" s="306" t="s">
        <v>523</v>
      </c>
      <c r="G94" s="305"/>
      <c r="H94" s="285" t="s">
        <v>559</v>
      </c>
      <c r="I94" s="285" t="s">
        <v>557</v>
      </c>
      <c r="J94" s="285"/>
      <c r="K94" s="298"/>
    </row>
    <row r="95" ht="15" customHeight="1">
      <c r="B95" s="307"/>
      <c r="C95" s="285" t="s">
        <v>52</v>
      </c>
      <c r="D95" s="285"/>
      <c r="E95" s="285"/>
      <c r="F95" s="306" t="s">
        <v>523</v>
      </c>
      <c r="G95" s="305"/>
      <c r="H95" s="285" t="s">
        <v>560</v>
      </c>
      <c r="I95" s="285" t="s">
        <v>557</v>
      </c>
      <c r="J95" s="285"/>
      <c r="K95" s="298"/>
    </row>
    <row r="96" ht="15" customHeight="1">
      <c r="B96" s="310"/>
      <c r="C96" s="311"/>
      <c r="D96" s="311"/>
      <c r="E96" s="311"/>
      <c r="F96" s="311"/>
      <c r="G96" s="311"/>
      <c r="H96" s="311"/>
      <c r="I96" s="311"/>
      <c r="J96" s="311"/>
      <c r="K96" s="312"/>
    </row>
    <row r="97" ht="18.75" customHeight="1">
      <c r="B97" s="313"/>
      <c r="C97" s="314"/>
      <c r="D97" s="314"/>
      <c r="E97" s="314"/>
      <c r="F97" s="314"/>
      <c r="G97" s="314"/>
      <c r="H97" s="314"/>
      <c r="I97" s="314"/>
      <c r="J97" s="314"/>
      <c r="K97" s="313"/>
    </row>
    <row r="98" ht="18.75" customHeight="1">
      <c r="B98" s="292"/>
      <c r="C98" s="292"/>
      <c r="D98" s="292"/>
      <c r="E98" s="292"/>
      <c r="F98" s="292"/>
      <c r="G98" s="292"/>
      <c r="H98" s="292"/>
      <c r="I98" s="292"/>
      <c r="J98" s="292"/>
      <c r="K98" s="292"/>
    </row>
    <row r="99" ht="7.5" customHeight="1">
      <c r="B99" s="293"/>
      <c r="C99" s="294"/>
      <c r="D99" s="294"/>
      <c r="E99" s="294"/>
      <c r="F99" s="294"/>
      <c r="G99" s="294"/>
      <c r="H99" s="294"/>
      <c r="I99" s="294"/>
      <c r="J99" s="294"/>
      <c r="K99" s="295"/>
    </row>
    <row r="100" ht="45" customHeight="1">
      <c r="B100" s="296"/>
      <c r="C100" s="297" t="s">
        <v>561</v>
      </c>
      <c r="D100" s="297"/>
      <c r="E100" s="297"/>
      <c r="F100" s="297"/>
      <c r="G100" s="297"/>
      <c r="H100" s="297"/>
      <c r="I100" s="297"/>
      <c r="J100" s="297"/>
      <c r="K100" s="298"/>
    </row>
    <row r="101" ht="17.25" customHeight="1">
      <c r="B101" s="296"/>
      <c r="C101" s="299" t="s">
        <v>517</v>
      </c>
      <c r="D101" s="299"/>
      <c r="E101" s="299"/>
      <c r="F101" s="299" t="s">
        <v>518</v>
      </c>
      <c r="G101" s="300"/>
      <c r="H101" s="299" t="s">
        <v>117</v>
      </c>
      <c r="I101" s="299" t="s">
        <v>61</v>
      </c>
      <c r="J101" s="299" t="s">
        <v>519</v>
      </c>
      <c r="K101" s="298"/>
    </row>
    <row r="102" ht="17.25" customHeight="1">
      <c r="B102" s="296"/>
      <c r="C102" s="301" t="s">
        <v>520</v>
      </c>
      <c r="D102" s="301"/>
      <c r="E102" s="301"/>
      <c r="F102" s="302" t="s">
        <v>521</v>
      </c>
      <c r="G102" s="303"/>
      <c r="H102" s="301"/>
      <c r="I102" s="301"/>
      <c r="J102" s="301" t="s">
        <v>522</v>
      </c>
      <c r="K102" s="298"/>
    </row>
    <row r="103" ht="5.25" customHeight="1">
      <c r="B103" s="296"/>
      <c r="C103" s="299"/>
      <c r="D103" s="299"/>
      <c r="E103" s="299"/>
      <c r="F103" s="299"/>
      <c r="G103" s="315"/>
      <c r="H103" s="299"/>
      <c r="I103" s="299"/>
      <c r="J103" s="299"/>
      <c r="K103" s="298"/>
    </row>
    <row r="104" ht="15" customHeight="1">
      <c r="B104" s="296"/>
      <c r="C104" s="285" t="s">
        <v>57</v>
      </c>
      <c r="D104" s="304"/>
      <c r="E104" s="304"/>
      <c r="F104" s="306" t="s">
        <v>523</v>
      </c>
      <c r="G104" s="315"/>
      <c r="H104" s="285" t="s">
        <v>562</v>
      </c>
      <c r="I104" s="285" t="s">
        <v>525</v>
      </c>
      <c r="J104" s="285">
        <v>20</v>
      </c>
      <c r="K104" s="298"/>
    </row>
    <row r="105" ht="15" customHeight="1">
      <c r="B105" s="296"/>
      <c r="C105" s="285" t="s">
        <v>526</v>
      </c>
      <c r="D105" s="285"/>
      <c r="E105" s="285"/>
      <c r="F105" s="306" t="s">
        <v>523</v>
      </c>
      <c r="G105" s="285"/>
      <c r="H105" s="285" t="s">
        <v>562</v>
      </c>
      <c r="I105" s="285" t="s">
        <v>525</v>
      </c>
      <c r="J105" s="285">
        <v>120</v>
      </c>
      <c r="K105" s="298"/>
    </row>
    <row r="106" ht="15" customHeight="1">
      <c r="B106" s="307"/>
      <c r="C106" s="285" t="s">
        <v>528</v>
      </c>
      <c r="D106" s="285"/>
      <c r="E106" s="285"/>
      <c r="F106" s="306" t="s">
        <v>529</v>
      </c>
      <c r="G106" s="285"/>
      <c r="H106" s="285" t="s">
        <v>562</v>
      </c>
      <c r="I106" s="285" t="s">
        <v>525</v>
      </c>
      <c r="J106" s="285">
        <v>50</v>
      </c>
      <c r="K106" s="298"/>
    </row>
    <row r="107" ht="15" customHeight="1">
      <c r="B107" s="307"/>
      <c r="C107" s="285" t="s">
        <v>531</v>
      </c>
      <c r="D107" s="285"/>
      <c r="E107" s="285"/>
      <c r="F107" s="306" t="s">
        <v>523</v>
      </c>
      <c r="G107" s="285"/>
      <c r="H107" s="285" t="s">
        <v>562</v>
      </c>
      <c r="I107" s="285" t="s">
        <v>533</v>
      </c>
      <c r="J107" s="285"/>
      <c r="K107" s="298"/>
    </row>
    <row r="108" ht="15" customHeight="1">
      <c r="B108" s="307"/>
      <c r="C108" s="285" t="s">
        <v>542</v>
      </c>
      <c r="D108" s="285"/>
      <c r="E108" s="285"/>
      <c r="F108" s="306" t="s">
        <v>529</v>
      </c>
      <c r="G108" s="285"/>
      <c r="H108" s="285" t="s">
        <v>562</v>
      </c>
      <c r="I108" s="285" t="s">
        <v>525</v>
      </c>
      <c r="J108" s="285">
        <v>50</v>
      </c>
      <c r="K108" s="298"/>
    </row>
    <row r="109" ht="15" customHeight="1">
      <c r="B109" s="307"/>
      <c r="C109" s="285" t="s">
        <v>550</v>
      </c>
      <c r="D109" s="285"/>
      <c r="E109" s="285"/>
      <c r="F109" s="306" t="s">
        <v>529</v>
      </c>
      <c r="G109" s="285"/>
      <c r="H109" s="285" t="s">
        <v>562</v>
      </c>
      <c r="I109" s="285" t="s">
        <v>525</v>
      </c>
      <c r="J109" s="285">
        <v>50</v>
      </c>
      <c r="K109" s="298"/>
    </row>
    <row r="110" ht="15" customHeight="1">
      <c r="B110" s="307"/>
      <c r="C110" s="285" t="s">
        <v>548</v>
      </c>
      <c r="D110" s="285"/>
      <c r="E110" s="285"/>
      <c r="F110" s="306" t="s">
        <v>529</v>
      </c>
      <c r="G110" s="285"/>
      <c r="H110" s="285" t="s">
        <v>562</v>
      </c>
      <c r="I110" s="285" t="s">
        <v>525</v>
      </c>
      <c r="J110" s="285">
        <v>50</v>
      </c>
      <c r="K110" s="298"/>
    </row>
    <row r="111" ht="15" customHeight="1">
      <c r="B111" s="307"/>
      <c r="C111" s="285" t="s">
        <v>57</v>
      </c>
      <c r="D111" s="285"/>
      <c r="E111" s="285"/>
      <c r="F111" s="306" t="s">
        <v>523</v>
      </c>
      <c r="G111" s="285"/>
      <c r="H111" s="285" t="s">
        <v>563</v>
      </c>
      <c r="I111" s="285" t="s">
        <v>525</v>
      </c>
      <c r="J111" s="285">
        <v>20</v>
      </c>
      <c r="K111" s="298"/>
    </row>
    <row r="112" ht="15" customHeight="1">
      <c r="B112" s="307"/>
      <c r="C112" s="285" t="s">
        <v>564</v>
      </c>
      <c r="D112" s="285"/>
      <c r="E112" s="285"/>
      <c r="F112" s="306" t="s">
        <v>523</v>
      </c>
      <c r="G112" s="285"/>
      <c r="H112" s="285" t="s">
        <v>565</v>
      </c>
      <c r="I112" s="285" t="s">
        <v>525</v>
      </c>
      <c r="J112" s="285">
        <v>120</v>
      </c>
      <c r="K112" s="298"/>
    </row>
    <row r="113" ht="15" customHeight="1">
      <c r="B113" s="307"/>
      <c r="C113" s="285" t="s">
        <v>42</v>
      </c>
      <c r="D113" s="285"/>
      <c r="E113" s="285"/>
      <c r="F113" s="306" t="s">
        <v>523</v>
      </c>
      <c r="G113" s="285"/>
      <c r="H113" s="285" t="s">
        <v>566</v>
      </c>
      <c r="I113" s="285" t="s">
        <v>557</v>
      </c>
      <c r="J113" s="285"/>
      <c r="K113" s="298"/>
    </row>
    <row r="114" ht="15" customHeight="1">
      <c r="B114" s="307"/>
      <c r="C114" s="285" t="s">
        <v>52</v>
      </c>
      <c r="D114" s="285"/>
      <c r="E114" s="285"/>
      <c r="F114" s="306" t="s">
        <v>523</v>
      </c>
      <c r="G114" s="285"/>
      <c r="H114" s="285" t="s">
        <v>567</v>
      </c>
      <c r="I114" s="285" t="s">
        <v>557</v>
      </c>
      <c r="J114" s="285"/>
      <c r="K114" s="298"/>
    </row>
    <row r="115" ht="15" customHeight="1">
      <c r="B115" s="307"/>
      <c r="C115" s="285" t="s">
        <v>61</v>
      </c>
      <c r="D115" s="285"/>
      <c r="E115" s="285"/>
      <c r="F115" s="306" t="s">
        <v>523</v>
      </c>
      <c r="G115" s="285"/>
      <c r="H115" s="285" t="s">
        <v>568</v>
      </c>
      <c r="I115" s="285" t="s">
        <v>569</v>
      </c>
      <c r="J115" s="285"/>
      <c r="K115" s="298"/>
    </row>
    <row r="116" ht="15" customHeight="1">
      <c r="B116" s="310"/>
      <c r="C116" s="316"/>
      <c r="D116" s="316"/>
      <c r="E116" s="316"/>
      <c r="F116" s="316"/>
      <c r="G116" s="316"/>
      <c r="H116" s="316"/>
      <c r="I116" s="316"/>
      <c r="J116" s="316"/>
      <c r="K116" s="312"/>
    </row>
    <row r="117" ht="18.75" customHeight="1">
      <c r="B117" s="317"/>
      <c r="C117" s="281"/>
      <c r="D117" s="281"/>
      <c r="E117" s="281"/>
      <c r="F117" s="318"/>
      <c r="G117" s="281"/>
      <c r="H117" s="281"/>
      <c r="I117" s="281"/>
      <c r="J117" s="281"/>
      <c r="K117" s="317"/>
    </row>
    <row r="118" ht="18.75" customHeight="1">
      <c r="B118" s="292"/>
      <c r="C118" s="292"/>
      <c r="D118" s="292"/>
      <c r="E118" s="292"/>
      <c r="F118" s="292"/>
      <c r="G118" s="292"/>
      <c r="H118" s="292"/>
      <c r="I118" s="292"/>
      <c r="J118" s="292"/>
      <c r="K118" s="292"/>
    </row>
    <row r="119" ht="7.5" customHeight="1">
      <c r="B119" s="319"/>
      <c r="C119" s="320"/>
      <c r="D119" s="320"/>
      <c r="E119" s="320"/>
      <c r="F119" s="320"/>
      <c r="G119" s="320"/>
      <c r="H119" s="320"/>
      <c r="I119" s="320"/>
      <c r="J119" s="320"/>
      <c r="K119" s="321"/>
    </row>
    <row r="120" ht="45" customHeight="1">
      <c r="B120" s="322"/>
      <c r="C120" s="275" t="s">
        <v>570</v>
      </c>
      <c r="D120" s="275"/>
      <c r="E120" s="275"/>
      <c r="F120" s="275"/>
      <c r="G120" s="275"/>
      <c r="H120" s="275"/>
      <c r="I120" s="275"/>
      <c r="J120" s="275"/>
      <c r="K120" s="323"/>
    </row>
    <row r="121" ht="17.25" customHeight="1">
      <c r="B121" s="324"/>
      <c r="C121" s="299" t="s">
        <v>517</v>
      </c>
      <c r="D121" s="299"/>
      <c r="E121" s="299"/>
      <c r="F121" s="299" t="s">
        <v>518</v>
      </c>
      <c r="G121" s="300"/>
      <c r="H121" s="299" t="s">
        <v>117</v>
      </c>
      <c r="I121" s="299" t="s">
        <v>61</v>
      </c>
      <c r="J121" s="299" t="s">
        <v>519</v>
      </c>
      <c r="K121" s="325"/>
    </row>
    <row r="122" ht="17.25" customHeight="1">
      <c r="B122" s="324"/>
      <c r="C122" s="301" t="s">
        <v>520</v>
      </c>
      <c r="D122" s="301"/>
      <c r="E122" s="301"/>
      <c r="F122" s="302" t="s">
        <v>521</v>
      </c>
      <c r="G122" s="303"/>
      <c r="H122" s="301"/>
      <c r="I122" s="301"/>
      <c r="J122" s="301" t="s">
        <v>522</v>
      </c>
      <c r="K122" s="325"/>
    </row>
    <row r="123" ht="5.25" customHeight="1">
      <c r="B123" s="326"/>
      <c r="C123" s="304"/>
      <c r="D123" s="304"/>
      <c r="E123" s="304"/>
      <c r="F123" s="304"/>
      <c r="G123" s="285"/>
      <c r="H123" s="304"/>
      <c r="I123" s="304"/>
      <c r="J123" s="304"/>
      <c r="K123" s="327"/>
    </row>
    <row r="124" ht="15" customHeight="1">
      <c r="B124" s="326"/>
      <c r="C124" s="285" t="s">
        <v>526</v>
      </c>
      <c r="D124" s="304"/>
      <c r="E124" s="304"/>
      <c r="F124" s="306" t="s">
        <v>523</v>
      </c>
      <c r="G124" s="285"/>
      <c r="H124" s="285" t="s">
        <v>562</v>
      </c>
      <c r="I124" s="285" t="s">
        <v>525</v>
      </c>
      <c r="J124" s="285">
        <v>120</v>
      </c>
      <c r="K124" s="328"/>
    </row>
    <row r="125" ht="15" customHeight="1">
      <c r="B125" s="326"/>
      <c r="C125" s="285" t="s">
        <v>571</v>
      </c>
      <c r="D125" s="285"/>
      <c r="E125" s="285"/>
      <c r="F125" s="306" t="s">
        <v>523</v>
      </c>
      <c r="G125" s="285"/>
      <c r="H125" s="285" t="s">
        <v>572</v>
      </c>
      <c r="I125" s="285" t="s">
        <v>525</v>
      </c>
      <c r="J125" s="285" t="s">
        <v>573</v>
      </c>
      <c r="K125" s="328"/>
    </row>
    <row r="126" ht="15" customHeight="1">
      <c r="B126" s="326"/>
      <c r="C126" s="285" t="s">
        <v>472</v>
      </c>
      <c r="D126" s="285"/>
      <c r="E126" s="285"/>
      <c r="F126" s="306" t="s">
        <v>523</v>
      </c>
      <c r="G126" s="285"/>
      <c r="H126" s="285" t="s">
        <v>574</v>
      </c>
      <c r="I126" s="285" t="s">
        <v>525</v>
      </c>
      <c r="J126" s="285" t="s">
        <v>573</v>
      </c>
      <c r="K126" s="328"/>
    </row>
    <row r="127" ht="15" customHeight="1">
      <c r="B127" s="326"/>
      <c r="C127" s="285" t="s">
        <v>534</v>
      </c>
      <c r="D127" s="285"/>
      <c r="E127" s="285"/>
      <c r="F127" s="306" t="s">
        <v>529</v>
      </c>
      <c r="G127" s="285"/>
      <c r="H127" s="285" t="s">
        <v>535</v>
      </c>
      <c r="I127" s="285" t="s">
        <v>525</v>
      </c>
      <c r="J127" s="285">
        <v>15</v>
      </c>
      <c r="K127" s="328"/>
    </row>
    <row r="128" ht="15" customHeight="1">
      <c r="B128" s="326"/>
      <c r="C128" s="308" t="s">
        <v>536</v>
      </c>
      <c r="D128" s="308"/>
      <c r="E128" s="308"/>
      <c r="F128" s="309" t="s">
        <v>529</v>
      </c>
      <c r="G128" s="308"/>
      <c r="H128" s="308" t="s">
        <v>537</v>
      </c>
      <c r="I128" s="308" t="s">
        <v>525</v>
      </c>
      <c r="J128" s="308">
        <v>15</v>
      </c>
      <c r="K128" s="328"/>
    </row>
    <row r="129" ht="15" customHeight="1">
      <c r="B129" s="326"/>
      <c r="C129" s="308" t="s">
        <v>538</v>
      </c>
      <c r="D129" s="308"/>
      <c r="E129" s="308"/>
      <c r="F129" s="309" t="s">
        <v>529</v>
      </c>
      <c r="G129" s="308"/>
      <c r="H129" s="308" t="s">
        <v>539</v>
      </c>
      <c r="I129" s="308" t="s">
        <v>525</v>
      </c>
      <c r="J129" s="308">
        <v>20</v>
      </c>
      <c r="K129" s="328"/>
    </row>
    <row r="130" ht="15" customHeight="1">
      <c r="B130" s="326"/>
      <c r="C130" s="308" t="s">
        <v>540</v>
      </c>
      <c r="D130" s="308"/>
      <c r="E130" s="308"/>
      <c r="F130" s="309" t="s">
        <v>529</v>
      </c>
      <c r="G130" s="308"/>
      <c r="H130" s="308" t="s">
        <v>541</v>
      </c>
      <c r="I130" s="308" t="s">
        <v>525</v>
      </c>
      <c r="J130" s="308">
        <v>20</v>
      </c>
      <c r="K130" s="328"/>
    </row>
    <row r="131" ht="15" customHeight="1">
      <c r="B131" s="326"/>
      <c r="C131" s="285" t="s">
        <v>528</v>
      </c>
      <c r="D131" s="285"/>
      <c r="E131" s="285"/>
      <c r="F131" s="306" t="s">
        <v>529</v>
      </c>
      <c r="G131" s="285"/>
      <c r="H131" s="285" t="s">
        <v>562</v>
      </c>
      <c r="I131" s="285" t="s">
        <v>525</v>
      </c>
      <c r="J131" s="285">
        <v>50</v>
      </c>
      <c r="K131" s="328"/>
    </row>
    <row r="132" ht="15" customHeight="1">
      <c r="B132" s="326"/>
      <c r="C132" s="285" t="s">
        <v>542</v>
      </c>
      <c r="D132" s="285"/>
      <c r="E132" s="285"/>
      <c r="F132" s="306" t="s">
        <v>529</v>
      </c>
      <c r="G132" s="285"/>
      <c r="H132" s="285" t="s">
        <v>562</v>
      </c>
      <c r="I132" s="285" t="s">
        <v>525</v>
      </c>
      <c r="J132" s="285">
        <v>50</v>
      </c>
      <c r="K132" s="328"/>
    </row>
    <row r="133" ht="15" customHeight="1">
      <c r="B133" s="326"/>
      <c r="C133" s="285" t="s">
        <v>548</v>
      </c>
      <c r="D133" s="285"/>
      <c r="E133" s="285"/>
      <c r="F133" s="306" t="s">
        <v>529</v>
      </c>
      <c r="G133" s="285"/>
      <c r="H133" s="285" t="s">
        <v>562</v>
      </c>
      <c r="I133" s="285" t="s">
        <v>525</v>
      </c>
      <c r="J133" s="285">
        <v>50</v>
      </c>
      <c r="K133" s="328"/>
    </row>
    <row r="134" ht="15" customHeight="1">
      <c r="B134" s="326"/>
      <c r="C134" s="285" t="s">
        <v>550</v>
      </c>
      <c r="D134" s="285"/>
      <c r="E134" s="285"/>
      <c r="F134" s="306" t="s">
        <v>529</v>
      </c>
      <c r="G134" s="285"/>
      <c r="H134" s="285" t="s">
        <v>562</v>
      </c>
      <c r="I134" s="285" t="s">
        <v>525</v>
      </c>
      <c r="J134" s="285">
        <v>50</v>
      </c>
      <c r="K134" s="328"/>
    </row>
    <row r="135" ht="15" customHeight="1">
      <c r="B135" s="326"/>
      <c r="C135" s="285" t="s">
        <v>122</v>
      </c>
      <c r="D135" s="285"/>
      <c r="E135" s="285"/>
      <c r="F135" s="306" t="s">
        <v>529</v>
      </c>
      <c r="G135" s="285"/>
      <c r="H135" s="285" t="s">
        <v>575</v>
      </c>
      <c r="I135" s="285" t="s">
        <v>525</v>
      </c>
      <c r="J135" s="285">
        <v>255</v>
      </c>
      <c r="K135" s="328"/>
    </row>
    <row r="136" ht="15" customHeight="1">
      <c r="B136" s="326"/>
      <c r="C136" s="285" t="s">
        <v>552</v>
      </c>
      <c r="D136" s="285"/>
      <c r="E136" s="285"/>
      <c r="F136" s="306" t="s">
        <v>523</v>
      </c>
      <c r="G136" s="285"/>
      <c r="H136" s="285" t="s">
        <v>576</v>
      </c>
      <c r="I136" s="285" t="s">
        <v>554</v>
      </c>
      <c r="J136" s="285"/>
      <c r="K136" s="328"/>
    </row>
    <row r="137" ht="15" customHeight="1">
      <c r="B137" s="326"/>
      <c r="C137" s="285" t="s">
        <v>555</v>
      </c>
      <c r="D137" s="285"/>
      <c r="E137" s="285"/>
      <c r="F137" s="306" t="s">
        <v>523</v>
      </c>
      <c r="G137" s="285"/>
      <c r="H137" s="285" t="s">
        <v>577</v>
      </c>
      <c r="I137" s="285" t="s">
        <v>557</v>
      </c>
      <c r="J137" s="285"/>
      <c r="K137" s="328"/>
    </row>
    <row r="138" ht="15" customHeight="1">
      <c r="B138" s="326"/>
      <c r="C138" s="285" t="s">
        <v>558</v>
      </c>
      <c r="D138" s="285"/>
      <c r="E138" s="285"/>
      <c r="F138" s="306" t="s">
        <v>523</v>
      </c>
      <c r="G138" s="285"/>
      <c r="H138" s="285" t="s">
        <v>558</v>
      </c>
      <c r="I138" s="285" t="s">
        <v>557</v>
      </c>
      <c r="J138" s="285"/>
      <c r="K138" s="328"/>
    </row>
    <row r="139" ht="15" customHeight="1">
      <c r="B139" s="326"/>
      <c r="C139" s="285" t="s">
        <v>42</v>
      </c>
      <c r="D139" s="285"/>
      <c r="E139" s="285"/>
      <c r="F139" s="306" t="s">
        <v>523</v>
      </c>
      <c r="G139" s="285"/>
      <c r="H139" s="285" t="s">
        <v>578</v>
      </c>
      <c r="I139" s="285" t="s">
        <v>557</v>
      </c>
      <c r="J139" s="285"/>
      <c r="K139" s="328"/>
    </row>
    <row r="140" ht="15" customHeight="1">
      <c r="B140" s="326"/>
      <c r="C140" s="285" t="s">
        <v>579</v>
      </c>
      <c r="D140" s="285"/>
      <c r="E140" s="285"/>
      <c r="F140" s="306" t="s">
        <v>523</v>
      </c>
      <c r="G140" s="285"/>
      <c r="H140" s="285" t="s">
        <v>580</v>
      </c>
      <c r="I140" s="285" t="s">
        <v>557</v>
      </c>
      <c r="J140" s="285"/>
      <c r="K140" s="328"/>
    </row>
    <row r="141" ht="15" customHeight="1">
      <c r="B141" s="329"/>
      <c r="C141" s="330"/>
      <c r="D141" s="330"/>
      <c r="E141" s="330"/>
      <c r="F141" s="330"/>
      <c r="G141" s="330"/>
      <c r="H141" s="330"/>
      <c r="I141" s="330"/>
      <c r="J141" s="330"/>
      <c r="K141" s="331"/>
    </row>
    <row r="142" ht="18.75" customHeight="1">
      <c r="B142" s="281"/>
      <c r="C142" s="281"/>
      <c r="D142" s="281"/>
      <c r="E142" s="281"/>
      <c r="F142" s="318"/>
      <c r="G142" s="281"/>
      <c r="H142" s="281"/>
      <c r="I142" s="281"/>
      <c r="J142" s="281"/>
      <c r="K142" s="281"/>
    </row>
    <row r="143" ht="18.75" customHeight="1">
      <c r="B143" s="292"/>
      <c r="C143" s="292"/>
      <c r="D143" s="292"/>
      <c r="E143" s="292"/>
      <c r="F143" s="292"/>
      <c r="G143" s="292"/>
      <c r="H143" s="292"/>
      <c r="I143" s="292"/>
      <c r="J143" s="292"/>
      <c r="K143" s="292"/>
    </row>
    <row r="144" ht="7.5" customHeight="1">
      <c r="B144" s="293"/>
      <c r="C144" s="294"/>
      <c r="D144" s="294"/>
      <c r="E144" s="294"/>
      <c r="F144" s="294"/>
      <c r="G144" s="294"/>
      <c r="H144" s="294"/>
      <c r="I144" s="294"/>
      <c r="J144" s="294"/>
      <c r="K144" s="295"/>
    </row>
    <row r="145" ht="45" customHeight="1">
      <c r="B145" s="296"/>
      <c r="C145" s="297" t="s">
        <v>581</v>
      </c>
      <c r="D145" s="297"/>
      <c r="E145" s="297"/>
      <c r="F145" s="297"/>
      <c r="G145" s="297"/>
      <c r="H145" s="297"/>
      <c r="I145" s="297"/>
      <c r="J145" s="297"/>
      <c r="K145" s="298"/>
    </row>
    <row r="146" ht="17.25" customHeight="1">
      <c r="B146" s="296"/>
      <c r="C146" s="299" t="s">
        <v>517</v>
      </c>
      <c r="D146" s="299"/>
      <c r="E146" s="299"/>
      <c r="F146" s="299" t="s">
        <v>518</v>
      </c>
      <c r="G146" s="300"/>
      <c r="H146" s="299" t="s">
        <v>117</v>
      </c>
      <c r="I146" s="299" t="s">
        <v>61</v>
      </c>
      <c r="J146" s="299" t="s">
        <v>519</v>
      </c>
      <c r="K146" s="298"/>
    </row>
    <row r="147" ht="17.25" customHeight="1">
      <c r="B147" s="296"/>
      <c r="C147" s="301" t="s">
        <v>520</v>
      </c>
      <c r="D147" s="301"/>
      <c r="E147" s="301"/>
      <c r="F147" s="302" t="s">
        <v>521</v>
      </c>
      <c r="G147" s="303"/>
      <c r="H147" s="301"/>
      <c r="I147" s="301"/>
      <c r="J147" s="301" t="s">
        <v>522</v>
      </c>
      <c r="K147" s="298"/>
    </row>
    <row r="148" ht="5.25" customHeight="1">
      <c r="B148" s="307"/>
      <c r="C148" s="304"/>
      <c r="D148" s="304"/>
      <c r="E148" s="304"/>
      <c r="F148" s="304"/>
      <c r="G148" s="305"/>
      <c r="H148" s="304"/>
      <c r="I148" s="304"/>
      <c r="J148" s="304"/>
      <c r="K148" s="328"/>
    </row>
    <row r="149" ht="15" customHeight="1">
      <c r="B149" s="307"/>
      <c r="C149" s="332" t="s">
        <v>526</v>
      </c>
      <c r="D149" s="285"/>
      <c r="E149" s="285"/>
      <c r="F149" s="333" t="s">
        <v>523</v>
      </c>
      <c r="G149" s="285"/>
      <c r="H149" s="332" t="s">
        <v>562</v>
      </c>
      <c r="I149" s="332" t="s">
        <v>525</v>
      </c>
      <c r="J149" s="332">
        <v>120</v>
      </c>
      <c r="K149" s="328"/>
    </row>
    <row r="150" ht="15" customHeight="1">
      <c r="B150" s="307"/>
      <c r="C150" s="332" t="s">
        <v>571</v>
      </c>
      <c r="D150" s="285"/>
      <c r="E150" s="285"/>
      <c r="F150" s="333" t="s">
        <v>523</v>
      </c>
      <c r="G150" s="285"/>
      <c r="H150" s="332" t="s">
        <v>582</v>
      </c>
      <c r="I150" s="332" t="s">
        <v>525</v>
      </c>
      <c r="J150" s="332" t="s">
        <v>573</v>
      </c>
      <c r="K150" s="328"/>
    </row>
    <row r="151" ht="15" customHeight="1">
      <c r="B151" s="307"/>
      <c r="C151" s="332" t="s">
        <v>472</v>
      </c>
      <c r="D151" s="285"/>
      <c r="E151" s="285"/>
      <c r="F151" s="333" t="s">
        <v>523</v>
      </c>
      <c r="G151" s="285"/>
      <c r="H151" s="332" t="s">
        <v>583</v>
      </c>
      <c r="I151" s="332" t="s">
        <v>525</v>
      </c>
      <c r="J151" s="332" t="s">
        <v>573</v>
      </c>
      <c r="K151" s="328"/>
    </row>
    <row r="152" ht="15" customHeight="1">
      <c r="B152" s="307"/>
      <c r="C152" s="332" t="s">
        <v>528</v>
      </c>
      <c r="D152" s="285"/>
      <c r="E152" s="285"/>
      <c r="F152" s="333" t="s">
        <v>529</v>
      </c>
      <c r="G152" s="285"/>
      <c r="H152" s="332" t="s">
        <v>562</v>
      </c>
      <c r="I152" s="332" t="s">
        <v>525</v>
      </c>
      <c r="J152" s="332">
        <v>50</v>
      </c>
      <c r="K152" s="328"/>
    </row>
    <row r="153" ht="15" customHeight="1">
      <c r="B153" s="307"/>
      <c r="C153" s="332" t="s">
        <v>531</v>
      </c>
      <c r="D153" s="285"/>
      <c r="E153" s="285"/>
      <c r="F153" s="333" t="s">
        <v>523</v>
      </c>
      <c r="G153" s="285"/>
      <c r="H153" s="332" t="s">
        <v>562</v>
      </c>
      <c r="I153" s="332" t="s">
        <v>533</v>
      </c>
      <c r="J153" s="332"/>
      <c r="K153" s="328"/>
    </row>
    <row r="154" ht="15" customHeight="1">
      <c r="B154" s="307"/>
      <c r="C154" s="332" t="s">
        <v>542</v>
      </c>
      <c r="D154" s="285"/>
      <c r="E154" s="285"/>
      <c r="F154" s="333" t="s">
        <v>529</v>
      </c>
      <c r="G154" s="285"/>
      <c r="H154" s="332" t="s">
        <v>562</v>
      </c>
      <c r="I154" s="332" t="s">
        <v>525</v>
      </c>
      <c r="J154" s="332">
        <v>50</v>
      </c>
      <c r="K154" s="328"/>
    </row>
    <row r="155" ht="15" customHeight="1">
      <c r="B155" s="307"/>
      <c r="C155" s="332" t="s">
        <v>550</v>
      </c>
      <c r="D155" s="285"/>
      <c r="E155" s="285"/>
      <c r="F155" s="333" t="s">
        <v>529</v>
      </c>
      <c r="G155" s="285"/>
      <c r="H155" s="332" t="s">
        <v>562</v>
      </c>
      <c r="I155" s="332" t="s">
        <v>525</v>
      </c>
      <c r="J155" s="332">
        <v>50</v>
      </c>
      <c r="K155" s="328"/>
    </row>
    <row r="156" ht="15" customHeight="1">
      <c r="B156" s="307"/>
      <c r="C156" s="332" t="s">
        <v>548</v>
      </c>
      <c r="D156" s="285"/>
      <c r="E156" s="285"/>
      <c r="F156" s="333" t="s">
        <v>529</v>
      </c>
      <c r="G156" s="285"/>
      <c r="H156" s="332" t="s">
        <v>562</v>
      </c>
      <c r="I156" s="332" t="s">
        <v>525</v>
      </c>
      <c r="J156" s="332">
        <v>50</v>
      </c>
      <c r="K156" s="328"/>
    </row>
    <row r="157" ht="15" customHeight="1">
      <c r="B157" s="307"/>
      <c r="C157" s="332" t="s">
        <v>99</v>
      </c>
      <c r="D157" s="285"/>
      <c r="E157" s="285"/>
      <c r="F157" s="333" t="s">
        <v>523</v>
      </c>
      <c r="G157" s="285"/>
      <c r="H157" s="332" t="s">
        <v>584</v>
      </c>
      <c r="I157" s="332" t="s">
        <v>525</v>
      </c>
      <c r="J157" s="332" t="s">
        <v>585</v>
      </c>
      <c r="K157" s="328"/>
    </row>
    <row r="158" ht="15" customHeight="1">
      <c r="B158" s="307"/>
      <c r="C158" s="332" t="s">
        <v>586</v>
      </c>
      <c r="D158" s="285"/>
      <c r="E158" s="285"/>
      <c r="F158" s="333" t="s">
        <v>523</v>
      </c>
      <c r="G158" s="285"/>
      <c r="H158" s="332" t="s">
        <v>587</v>
      </c>
      <c r="I158" s="332" t="s">
        <v>557</v>
      </c>
      <c r="J158" s="332"/>
      <c r="K158" s="328"/>
    </row>
    <row r="159" ht="15" customHeight="1">
      <c r="B159" s="334"/>
      <c r="C159" s="316"/>
      <c r="D159" s="316"/>
      <c r="E159" s="316"/>
      <c r="F159" s="316"/>
      <c r="G159" s="316"/>
      <c r="H159" s="316"/>
      <c r="I159" s="316"/>
      <c r="J159" s="316"/>
      <c r="K159" s="335"/>
    </row>
    <row r="160" ht="18.75" customHeight="1">
      <c r="B160" s="281"/>
      <c r="C160" s="285"/>
      <c r="D160" s="285"/>
      <c r="E160" s="285"/>
      <c r="F160" s="306"/>
      <c r="G160" s="285"/>
      <c r="H160" s="285"/>
      <c r="I160" s="285"/>
      <c r="J160" s="285"/>
      <c r="K160" s="281"/>
    </row>
    <row r="161" ht="18.75" customHeight="1">
      <c r="B161" s="292"/>
      <c r="C161" s="292"/>
      <c r="D161" s="292"/>
      <c r="E161" s="292"/>
      <c r="F161" s="292"/>
      <c r="G161" s="292"/>
      <c r="H161" s="292"/>
      <c r="I161" s="292"/>
      <c r="J161" s="292"/>
      <c r="K161" s="292"/>
    </row>
    <row r="162" ht="7.5" customHeight="1">
      <c r="B162" s="271"/>
      <c r="C162" s="272"/>
      <c r="D162" s="272"/>
      <c r="E162" s="272"/>
      <c r="F162" s="272"/>
      <c r="G162" s="272"/>
      <c r="H162" s="272"/>
      <c r="I162" s="272"/>
      <c r="J162" s="272"/>
      <c r="K162" s="273"/>
    </row>
    <row r="163" ht="45" customHeight="1">
      <c r="B163" s="274"/>
      <c r="C163" s="275" t="s">
        <v>588</v>
      </c>
      <c r="D163" s="275"/>
      <c r="E163" s="275"/>
      <c r="F163" s="275"/>
      <c r="G163" s="275"/>
      <c r="H163" s="275"/>
      <c r="I163" s="275"/>
      <c r="J163" s="275"/>
      <c r="K163" s="276"/>
    </row>
    <row r="164" ht="17.25" customHeight="1">
      <c r="B164" s="274"/>
      <c r="C164" s="299" t="s">
        <v>517</v>
      </c>
      <c r="D164" s="299"/>
      <c r="E164" s="299"/>
      <c r="F164" s="299" t="s">
        <v>518</v>
      </c>
      <c r="G164" s="336"/>
      <c r="H164" s="337" t="s">
        <v>117</v>
      </c>
      <c r="I164" s="337" t="s">
        <v>61</v>
      </c>
      <c r="J164" s="299" t="s">
        <v>519</v>
      </c>
      <c r="K164" s="276"/>
    </row>
    <row r="165" ht="17.25" customHeight="1">
      <c r="B165" s="277"/>
      <c r="C165" s="301" t="s">
        <v>520</v>
      </c>
      <c r="D165" s="301"/>
      <c r="E165" s="301"/>
      <c r="F165" s="302" t="s">
        <v>521</v>
      </c>
      <c r="G165" s="338"/>
      <c r="H165" s="339"/>
      <c r="I165" s="339"/>
      <c r="J165" s="301" t="s">
        <v>522</v>
      </c>
      <c r="K165" s="279"/>
    </row>
    <row r="166" ht="5.25" customHeight="1">
      <c r="B166" s="307"/>
      <c r="C166" s="304"/>
      <c r="D166" s="304"/>
      <c r="E166" s="304"/>
      <c r="F166" s="304"/>
      <c r="G166" s="305"/>
      <c r="H166" s="304"/>
      <c r="I166" s="304"/>
      <c r="J166" s="304"/>
      <c r="K166" s="328"/>
    </row>
    <row r="167" ht="15" customHeight="1">
      <c r="B167" s="307"/>
      <c r="C167" s="285" t="s">
        <v>526</v>
      </c>
      <c r="D167" s="285"/>
      <c r="E167" s="285"/>
      <c r="F167" s="306" t="s">
        <v>523</v>
      </c>
      <c r="G167" s="285"/>
      <c r="H167" s="285" t="s">
        <v>562</v>
      </c>
      <c r="I167" s="285" t="s">
        <v>525</v>
      </c>
      <c r="J167" s="285">
        <v>120</v>
      </c>
      <c r="K167" s="328"/>
    </row>
    <row r="168" ht="15" customHeight="1">
      <c r="B168" s="307"/>
      <c r="C168" s="285" t="s">
        <v>571</v>
      </c>
      <c r="D168" s="285"/>
      <c r="E168" s="285"/>
      <c r="F168" s="306" t="s">
        <v>523</v>
      </c>
      <c r="G168" s="285"/>
      <c r="H168" s="285" t="s">
        <v>572</v>
      </c>
      <c r="I168" s="285" t="s">
        <v>525</v>
      </c>
      <c r="J168" s="285" t="s">
        <v>573</v>
      </c>
      <c r="K168" s="328"/>
    </row>
    <row r="169" ht="15" customHeight="1">
      <c r="B169" s="307"/>
      <c r="C169" s="285" t="s">
        <v>472</v>
      </c>
      <c r="D169" s="285"/>
      <c r="E169" s="285"/>
      <c r="F169" s="306" t="s">
        <v>523</v>
      </c>
      <c r="G169" s="285"/>
      <c r="H169" s="285" t="s">
        <v>589</v>
      </c>
      <c r="I169" s="285" t="s">
        <v>525</v>
      </c>
      <c r="J169" s="285" t="s">
        <v>573</v>
      </c>
      <c r="K169" s="328"/>
    </row>
    <row r="170" ht="15" customHeight="1">
      <c r="B170" s="307"/>
      <c r="C170" s="285" t="s">
        <v>528</v>
      </c>
      <c r="D170" s="285"/>
      <c r="E170" s="285"/>
      <c r="F170" s="306" t="s">
        <v>529</v>
      </c>
      <c r="G170" s="285"/>
      <c r="H170" s="285" t="s">
        <v>589</v>
      </c>
      <c r="I170" s="285" t="s">
        <v>525</v>
      </c>
      <c r="J170" s="285">
        <v>50</v>
      </c>
      <c r="K170" s="328"/>
    </row>
    <row r="171" ht="15" customHeight="1">
      <c r="B171" s="307"/>
      <c r="C171" s="285" t="s">
        <v>531</v>
      </c>
      <c r="D171" s="285"/>
      <c r="E171" s="285"/>
      <c r="F171" s="306" t="s">
        <v>523</v>
      </c>
      <c r="G171" s="285"/>
      <c r="H171" s="285" t="s">
        <v>589</v>
      </c>
      <c r="I171" s="285" t="s">
        <v>533</v>
      </c>
      <c r="J171" s="285"/>
      <c r="K171" s="328"/>
    </row>
    <row r="172" ht="15" customHeight="1">
      <c r="B172" s="307"/>
      <c r="C172" s="285" t="s">
        <v>542</v>
      </c>
      <c r="D172" s="285"/>
      <c r="E172" s="285"/>
      <c r="F172" s="306" t="s">
        <v>529</v>
      </c>
      <c r="G172" s="285"/>
      <c r="H172" s="285" t="s">
        <v>589</v>
      </c>
      <c r="I172" s="285" t="s">
        <v>525</v>
      </c>
      <c r="J172" s="285">
        <v>50</v>
      </c>
      <c r="K172" s="328"/>
    </row>
    <row r="173" ht="15" customHeight="1">
      <c r="B173" s="307"/>
      <c r="C173" s="285" t="s">
        <v>550</v>
      </c>
      <c r="D173" s="285"/>
      <c r="E173" s="285"/>
      <c r="F173" s="306" t="s">
        <v>529</v>
      </c>
      <c r="G173" s="285"/>
      <c r="H173" s="285" t="s">
        <v>589</v>
      </c>
      <c r="I173" s="285" t="s">
        <v>525</v>
      </c>
      <c r="J173" s="285">
        <v>50</v>
      </c>
      <c r="K173" s="328"/>
    </row>
    <row r="174" ht="15" customHeight="1">
      <c r="B174" s="307"/>
      <c r="C174" s="285" t="s">
        <v>548</v>
      </c>
      <c r="D174" s="285"/>
      <c r="E174" s="285"/>
      <c r="F174" s="306" t="s">
        <v>529</v>
      </c>
      <c r="G174" s="285"/>
      <c r="H174" s="285" t="s">
        <v>589</v>
      </c>
      <c r="I174" s="285" t="s">
        <v>525</v>
      </c>
      <c r="J174" s="285">
        <v>50</v>
      </c>
      <c r="K174" s="328"/>
    </row>
    <row r="175" ht="15" customHeight="1">
      <c r="B175" s="307"/>
      <c r="C175" s="285" t="s">
        <v>116</v>
      </c>
      <c r="D175" s="285"/>
      <c r="E175" s="285"/>
      <c r="F175" s="306" t="s">
        <v>523</v>
      </c>
      <c r="G175" s="285"/>
      <c r="H175" s="285" t="s">
        <v>590</v>
      </c>
      <c r="I175" s="285" t="s">
        <v>591</v>
      </c>
      <c r="J175" s="285"/>
      <c r="K175" s="328"/>
    </row>
    <row r="176" ht="15" customHeight="1">
      <c r="B176" s="307"/>
      <c r="C176" s="285" t="s">
        <v>61</v>
      </c>
      <c r="D176" s="285"/>
      <c r="E176" s="285"/>
      <c r="F176" s="306" t="s">
        <v>523</v>
      </c>
      <c r="G176" s="285"/>
      <c r="H176" s="285" t="s">
        <v>592</v>
      </c>
      <c r="I176" s="285" t="s">
        <v>593</v>
      </c>
      <c r="J176" s="285">
        <v>1</v>
      </c>
      <c r="K176" s="328"/>
    </row>
    <row r="177" ht="15" customHeight="1">
      <c r="B177" s="307"/>
      <c r="C177" s="285" t="s">
        <v>57</v>
      </c>
      <c r="D177" s="285"/>
      <c r="E177" s="285"/>
      <c r="F177" s="306" t="s">
        <v>523</v>
      </c>
      <c r="G177" s="285"/>
      <c r="H177" s="285" t="s">
        <v>594</v>
      </c>
      <c r="I177" s="285" t="s">
        <v>525</v>
      </c>
      <c r="J177" s="285">
        <v>20</v>
      </c>
      <c r="K177" s="328"/>
    </row>
    <row r="178" ht="15" customHeight="1">
      <c r="B178" s="307"/>
      <c r="C178" s="285" t="s">
        <v>117</v>
      </c>
      <c r="D178" s="285"/>
      <c r="E178" s="285"/>
      <c r="F178" s="306" t="s">
        <v>523</v>
      </c>
      <c r="G178" s="285"/>
      <c r="H178" s="285" t="s">
        <v>595</v>
      </c>
      <c r="I178" s="285" t="s">
        <v>525</v>
      </c>
      <c r="J178" s="285">
        <v>255</v>
      </c>
      <c r="K178" s="328"/>
    </row>
    <row r="179" ht="15" customHeight="1">
      <c r="B179" s="307"/>
      <c r="C179" s="285" t="s">
        <v>118</v>
      </c>
      <c r="D179" s="285"/>
      <c r="E179" s="285"/>
      <c r="F179" s="306" t="s">
        <v>523</v>
      </c>
      <c r="G179" s="285"/>
      <c r="H179" s="285" t="s">
        <v>488</v>
      </c>
      <c r="I179" s="285" t="s">
        <v>525</v>
      </c>
      <c r="J179" s="285">
        <v>10</v>
      </c>
      <c r="K179" s="328"/>
    </row>
    <row r="180" ht="15" customHeight="1">
      <c r="B180" s="307"/>
      <c r="C180" s="285" t="s">
        <v>119</v>
      </c>
      <c r="D180" s="285"/>
      <c r="E180" s="285"/>
      <c r="F180" s="306" t="s">
        <v>523</v>
      </c>
      <c r="G180" s="285"/>
      <c r="H180" s="285" t="s">
        <v>596</v>
      </c>
      <c r="I180" s="285" t="s">
        <v>557</v>
      </c>
      <c r="J180" s="285"/>
      <c r="K180" s="328"/>
    </row>
    <row r="181" ht="15" customHeight="1">
      <c r="B181" s="307"/>
      <c r="C181" s="285" t="s">
        <v>597</v>
      </c>
      <c r="D181" s="285"/>
      <c r="E181" s="285"/>
      <c r="F181" s="306" t="s">
        <v>523</v>
      </c>
      <c r="G181" s="285"/>
      <c r="H181" s="285" t="s">
        <v>598</v>
      </c>
      <c r="I181" s="285" t="s">
        <v>557</v>
      </c>
      <c r="J181" s="285"/>
      <c r="K181" s="328"/>
    </row>
    <row r="182" ht="15" customHeight="1">
      <c r="B182" s="307"/>
      <c r="C182" s="285" t="s">
        <v>586</v>
      </c>
      <c r="D182" s="285"/>
      <c r="E182" s="285"/>
      <c r="F182" s="306" t="s">
        <v>523</v>
      </c>
      <c r="G182" s="285"/>
      <c r="H182" s="285" t="s">
        <v>599</v>
      </c>
      <c r="I182" s="285" t="s">
        <v>557</v>
      </c>
      <c r="J182" s="285"/>
      <c r="K182" s="328"/>
    </row>
    <row r="183" ht="15" customHeight="1">
      <c r="B183" s="307"/>
      <c r="C183" s="285" t="s">
        <v>121</v>
      </c>
      <c r="D183" s="285"/>
      <c r="E183" s="285"/>
      <c r="F183" s="306" t="s">
        <v>529</v>
      </c>
      <c r="G183" s="285"/>
      <c r="H183" s="285" t="s">
        <v>600</v>
      </c>
      <c r="I183" s="285" t="s">
        <v>525</v>
      </c>
      <c r="J183" s="285">
        <v>50</v>
      </c>
      <c r="K183" s="328"/>
    </row>
    <row r="184" ht="15" customHeight="1">
      <c r="B184" s="307"/>
      <c r="C184" s="285" t="s">
        <v>601</v>
      </c>
      <c r="D184" s="285"/>
      <c r="E184" s="285"/>
      <c r="F184" s="306" t="s">
        <v>529</v>
      </c>
      <c r="G184" s="285"/>
      <c r="H184" s="285" t="s">
        <v>602</v>
      </c>
      <c r="I184" s="285" t="s">
        <v>603</v>
      </c>
      <c r="J184" s="285"/>
      <c r="K184" s="328"/>
    </row>
    <row r="185" ht="15" customHeight="1">
      <c r="B185" s="307"/>
      <c r="C185" s="285" t="s">
        <v>604</v>
      </c>
      <c r="D185" s="285"/>
      <c r="E185" s="285"/>
      <c r="F185" s="306" t="s">
        <v>529</v>
      </c>
      <c r="G185" s="285"/>
      <c r="H185" s="285" t="s">
        <v>605</v>
      </c>
      <c r="I185" s="285" t="s">
        <v>603</v>
      </c>
      <c r="J185" s="285"/>
      <c r="K185" s="328"/>
    </row>
    <row r="186" ht="15" customHeight="1">
      <c r="B186" s="307"/>
      <c r="C186" s="285" t="s">
        <v>606</v>
      </c>
      <c r="D186" s="285"/>
      <c r="E186" s="285"/>
      <c r="F186" s="306" t="s">
        <v>529</v>
      </c>
      <c r="G186" s="285"/>
      <c r="H186" s="285" t="s">
        <v>607</v>
      </c>
      <c r="I186" s="285" t="s">
        <v>603</v>
      </c>
      <c r="J186" s="285"/>
      <c r="K186" s="328"/>
    </row>
    <row r="187" ht="15" customHeight="1">
      <c r="B187" s="307"/>
      <c r="C187" s="340" t="s">
        <v>608</v>
      </c>
      <c r="D187" s="285"/>
      <c r="E187" s="285"/>
      <c r="F187" s="306" t="s">
        <v>529</v>
      </c>
      <c r="G187" s="285"/>
      <c r="H187" s="285" t="s">
        <v>609</v>
      </c>
      <c r="I187" s="285" t="s">
        <v>610</v>
      </c>
      <c r="J187" s="341" t="s">
        <v>611</v>
      </c>
      <c r="K187" s="328"/>
    </row>
    <row r="188" ht="15" customHeight="1">
      <c r="B188" s="307"/>
      <c r="C188" s="291" t="s">
        <v>46</v>
      </c>
      <c r="D188" s="285"/>
      <c r="E188" s="285"/>
      <c r="F188" s="306" t="s">
        <v>523</v>
      </c>
      <c r="G188" s="285"/>
      <c r="H188" s="281" t="s">
        <v>612</v>
      </c>
      <c r="I188" s="285" t="s">
        <v>613</v>
      </c>
      <c r="J188" s="285"/>
      <c r="K188" s="328"/>
    </row>
    <row r="189" ht="15" customHeight="1">
      <c r="B189" s="307"/>
      <c r="C189" s="291" t="s">
        <v>614</v>
      </c>
      <c r="D189" s="285"/>
      <c r="E189" s="285"/>
      <c r="F189" s="306" t="s">
        <v>523</v>
      </c>
      <c r="G189" s="285"/>
      <c r="H189" s="285" t="s">
        <v>615</v>
      </c>
      <c r="I189" s="285" t="s">
        <v>557</v>
      </c>
      <c r="J189" s="285"/>
      <c r="K189" s="328"/>
    </row>
    <row r="190" ht="15" customHeight="1">
      <c r="B190" s="307"/>
      <c r="C190" s="291" t="s">
        <v>616</v>
      </c>
      <c r="D190" s="285"/>
      <c r="E190" s="285"/>
      <c r="F190" s="306" t="s">
        <v>523</v>
      </c>
      <c r="G190" s="285"/>
      <c r="H190" s="285" t="s">
        <v>617</v>
      </c>
      <c r="I190" s="285" t="s">
        <v>557</v>
      </c>
      <c r="J190" s="285"/>
      <c r="K190" s="328"/>
    </row>
    <row r="191" ht="15" customHeight="1">
      <c r="B191" s="307"/>
      <c r="C191" s="291" t="s">
        <v>618</v>
      </c>
      <c r="D191" s="285"/>
      <c r="E191" s="285"/>
      <c r="F191" s="306" t="s">
        <v>529</v>
      </c>
      <c r="G191" s="285"/>
      <c r="H191" s="285" t="s">
        <v>619</v>
      </c>
      <c r="I191" s="285" t="s">
        <v>557</v>
      </c>
      <c r="J191" s="285"/>
      <c r="K191" s="328"/>
    </row>
    <row r="192" ht="15" customHeight="1">
      <c r="B192" s="334"/>
      <c r="C192" s="342"/>
      <c r="D192" s="316"/>
      <c r="E192" s="316"/>
      <c r="F192" s="316"/>
      <c r="G192" s="316"/>
      <c r="H192" s="316"/>
      <c r="I192" s="316"/>
      <c r="J192" s="316"/>
      <c r="K192" s="335"/>
    </row>
    <row r="193" ht="18.75" customHeight="1">
      <c r="B193" s="281"/>
      <c r="C193" s="285"/>
      <c r="D193" s="285"/>
      <c r="E193" s="285"/>
      <c r="F193" s="306"/>
      <c r="G193" s="285"/>
      <c r="H193" s="285"/>
      <c r="I193" s="285"/>
      <c r="J193" s="285"/>
      <c r="K193" s="281"/>
    </row>
    <row r="194" ht="18.75" customHeight="1">
      <c r="B194" s="281"/>
      <c r="C194" s="285"/>
      <c r="D194" s="285"/>
      <c r="E194" s="285"/>
      <c r="F194" s="306"/>
      <c r="G194" s="285"/>
      <c r="H194" s="285"/>
      <c r="I194" s="285"/>
      <c r="J194" s="285"/>
      <c r="K194" s="281"/>
    </row>
    <row r="195" ht="18.75" customHeight="1">
      <c r="B195" s="292"/>
      <c r="C195" s="292"/>
      <c r="D195" s="292"/>
      <c r="E195" s="292"/>
      <c r="F195" s="292"/>
      <c r="G195" s="292"/>
      <c r="H195" s="292"/>
      <c r="I195" s="292"/>
      <c r="J195" s="292"/>
      <c r="K195" s="292"/>
    </row>
    <row r="196" ht="13.5">
      <c r="B196" s="271"/>
      <c r="C196" s="272"/>
      <c r="D196" s="272"/>
      <c r="E196" s="272"/>
      <c r="F196" s="272"/>
      <c r="G196" s="272"/>
      <c r="H196" s="272"/>
      <c r="I196" s="272"/>
      <c r="J196" s="272"/>
      <c r="K196" s="273"/>
    </row>
    <row r="197" ht="21">
      <c r="B197" s="274"/>
      <c r="C197" s="275" t="s">
        <v>620</v>
      </c>
      <c r="D197" s="275"/>
      <c r="E197" s="275"/>
      <c r="F197" s="275"/>
      <c r="G197" s="275"/>
      <c r="H197" s="275"/>
      <c r="I197" s="275"/>
      <c r="J197" s="275"/>
      <c r="K197" s="276"/>
    </row>
    <row r="198" ht="25.5" customHeight="1">
      <c r="B198" s="274"/>
      <c r="C198" s="343" t="s">
        <v>621</v>
      </c>
      <c r="D198" s="343"/>
      <c r="E198" s="343"/>
      <c r="F198" s="343" t="s">
        <v>622</v>
      </c>
      <c r="G198" s="344"/>
      <c r="H198" s="343" t="s">
        <v>623</v>
      </c>
      <c r="I198" s="343"/>
      <c r="J198" s="343"/>
      <c r="K198" s="276"/>
    </row>
    <row r="199" ht="5.25" customHeight="1">
      <c r="B199" s="307"/>
      <c r="C199" s="304"/>
      <c r="D199" s="304"/>
      <c r="E199" s="304"/>
      <c r="F199" s="304"/>
      <c r="G199" s="285"/>
      <c r="H199" s="304"/>
      <c r="I199" s="304"/>
      <c r="J199" s="304"/>
      <c r="K199" s="328"/>
    </row>
    <row r="200" ht="15" customHeight="1">
      <c r="B200" s="307"/>
      <c r="C200" s="285" t="s">
        <v>613</v>
      </c>
      <c r="D200" s="285"/>
      <c r="E200" s="285"/>
      <c r="F200" s="306" t="s">
        <v>47</v>
      </c>
      <c r="G200" s="285"/>
      <c r="H200" s="285" t="s">
        <v>624</v>
      </c>
      <c r="I200" s="285"/>
      <c r="J200" s="285"/>
      <c r="K200" s="328"/>
    </row>
    <row r="201" ht="15" customHeight="1">
      <c r="B201" s="307"/>
      <c r="C201" s="313"/>
      <c r="D201" s="285"/>
      <c r="E201" s="285"/>
      <c r="F201" s="306" t="s">
        <v>48</v>
      </c>
      <c r="G201" s="285"/>
      <c r="H201" s="285" t="s">
        <v>625</v>
      </c>
      <c r="I201" s="285"/>
      <c r="J201" s="285"/>
      <c r="K201" s="328"/>
    </row>
    <row r="202" ht="15" customHeight="1">
      <c r="B202" s="307"/>
      <c r="C202" s="313"/>
      <c r="D202" s="285"/>
      <c r="E202" s="285"/>
      <c r="F202" s="306" t="s">
        <v>51</v>
      </c>
      <c r="G202" s="285"/>
      <c r="H202" s="285" t="s">
        <v>626</v>
      </c>
      <c r="I202" s="285"/>
      <c r="J202" s="285"/>
      <c r="K202" s="328"/>
    </row>
    <row r="203" ht="15" customHeight="1">
      <c r="B203" s="307"/>
      <c r="C203" s="285"/>
      <c r="D203" s="285"/>
      <c r="E203" s="285"/>
      <c r="F203" s="306" t="s">
        <v>49</v>
      </c>
      <c r="G203" s="285"/>
      <c r="H203" s="285" t="s">
        <v>627</v>
      </c>
      <c r="I203" s="285"/>
      <c r="J203" s="285"/>
      <c r="K203" s="328"/>
    </row>
    <row r="204" ht="15" customHeight="1">
      <c r="B204" s="307"/>
      <c r="C204" s="285"/>
      <c r="D204" s="285"/>
      <c r="E204" s="285"/>
      <c r="F204" s="306" t="s">
        <v>50</v>
      </c>
      <c r="G204" s="285"/>
      <c r="H204" s="285" t="s">
        <v>628</v>
      </c>
      <c r="I204" s="285"/>
      <c r="J204" s="285"/>
      <c r="K204" s="328"/>
    </row>
    <row r="205" ht="15" customHeight="1">
      <c r="B205" s="307"/>
      <c r="C205" s="285"/>
      <c r="D205" s="285"/>
      <c r="E205" s="285"/>
      <c r="F205" s="306"/>
      <c r="G205" s="285"/>
      <c r="H205" s="285"/>
      <c r="I205" s="285"/>
      <c r="J205" s="285"/>
      <c r="K205" s="328"/>
    </row>
    <row r="206" ht="15" customHeight="1">
      <c r="B206" s="307"/>
      <c r="C206" s="285" t="s">
        <v>569</v>
      </c>
      <c r="D206" s="285"/>
      <c r="E206" s="285"/>
      <c r="F206" s="306" t="s">
        <v>83</v>
      </c>
      <c r="G206" s="285"/>
      <c r="H206" s="285" t="s">
        <v>629</v>
      </c>
      <c r="I206" s="285"/>
      <c r="J206" s="285"/>
      <c r="K206" s="328"/>
    </row>
    <row r="207" ht="15" customHeight="1">
      <c r="B207" s="307"/>
      <c r="C207" s="313"/>
      <c r="D207" s="285"/>
      <c r="E207" s="285"/>
      <c r="F207" s="306" t="s">
        <v>466</v>
      </c>
      <c r="G207" s="285"/>
      <c r="H207" s="285" t="s">
        <v>467</v>
      </c>
      <c r="I207" s="285"/>
      <c r="J207" s="285"/>
      <c r="K207" s="328"/>
    </row>
    <row r="208" ht="15" customHeight="1">
      <c r="B208" s="307"/>
      <c r="C208" s="285"/>
      <c r="D208" s="285"/>
      <c r="E208" s="285"/>
      <c r="F208" s="306" t="s">
        <v>464</v>
      </c>
      <c r="G208" s="285"/>
      <c r="H208" s="285" t="s">
        <v>630</v>
      </c>
      <c r="I208" s="285"/>
      <c r="J208" s="285"/>
      <c r="K208" s="328"/>
    </row>
    <row r="209" ht="15" customHeight="1">
      <c r="B209" s="345"/>
      <c r="C209" s="313"/>
      <c r="D209" s="313"/>
      <c r="E209" s="313"/>
      <c r="F209" s="306" t="s">
        <v>468</v>
      </c>
      <c r="G209" s="291"/>
      <c r="H209" s="332" t="s">
        <v>469</v>
      </c>
      <c r="I209" s="332"/>
      <c r="J209" s="332"/>
      <c r="K209" s="346"/>
    </row>
    <row r="210" ht="15" customHeight="1">
      <c r="B210" s="345"/>
      <c r="C210" s="313"/>
      <c r="D210" s="313"/>
      <c r="E210" s="313"/>
      <c r="F210" s="306" t="s">
        <v>470</v>
      </c>
      <c r="G210" s="291"/>
      <c r="H210" s="332" t="s">
        <v>631</v>
      </c>
      <c r="I210" s="332"/>
      <c r="J210" s="332"/>
      <c r="K210" s="346"/>
    </row>
    <row r="211" ht="15" customHeight="1">
      <c r="B211" s="345"/>
      <c r="C211" s="313"/>
      <c r="D211" s="313"/>
      <c r="E211" s="313"/>
      <c r="F211" s="347"/>
      <c r="G211" s="291"/>
      <c r="H211" s="348"/>
      <c r="I211" s="348"/>
      <c r="J211" s="348"/>
      <c r="K211" s="346"/>
    </row>
    <row r="212" ht="15" customHeight="1">
      <c r="B212" s="345"/>
      <c r="C212" s="285" t="s">
        <v>593</v>
      </c>
      <c r="D212" s="313"/>
      <c r="E212" s="313"/>
      <c r="F212" s="306">
        <v>1</v>
      </c>
      <c r="G212" s="291"/>
      <c r="H212" s="332" t="s">
        <v>632</v>
      </c>
      <c r="I212" s="332"/>
      <c r="J212" s="332"/>
      <c r="K212" s="346"/>
    </row>
    <row r="213" ht="15" customHeight="1">
      <c r="B213" s="345"/>
      <c r="C213" s="313"/>
      <c r="D213" s="313"/>
      <c r="E213" s="313"/>
      <c r="F213" s="306">
        <v>2</v>
      </c>
      <c r="G213" s="291"/>
      <c r="H213" s="332" t="s">
        <v>633</v>
      </c>
      <c r="I213" s="332"/>
      <c r="J213" s="332"/>
      <c r="K213" s="346"/>
    </row>
    <row r="214" ht="15" customHeight="1">
      <c r="B214" s="345"/>
      <c r="C214" s="313"/>
      <c r="D214" s="313"/>
      <c r="E214" s="313"/>
      <c r="F214" s="306">
        <v>3</v>
      </c>
      <c r="G214" s="291"/>
      <c r="H214" s="332" t="s">
        <v>634</v>
      </c>
      <c r="I214" s="332"/>
      <c r="J214" s="332"/>
      <c r="K214" s="346"/>
    </row>
    <row r="215" ht="15" customHeight="1">
      <c r="B215" s="345"/>
      <c r="C215" s="313"/>
      <c r="D215" s="313"/>
      <c r="E215" s="313"/>
      <c r="F215" s="306">
        <v>4</v>
      </c>
      <c r="G215" s="291"/>
      <c r="H215" s="332" t="s">
        <v>635</v>
      </c>
      <c r="I215" s="332"/>
      <c r="J215" s="332"/>
      <c r="K215" s="346"/>
    </row>
    <row r="216" ht="12.75" customHeight="1">
      <c r="B216" s="349"/>
      <c r="C216" s="350"/>
      <c r="D216" s="350"/>
      <c r="E216" s="350"/>
      <c r="F216" s="350"/>
      <c r="G216" s="350"/>
      <c r="H216" s="350"/>
      <c r="I216" s="350"/>
      <c r="J216" s="350"/>
      <c r="K216" s="351"/>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Petr Trlifaj</dc:creator>
  <cp:lastModifiedBy>Petr Trlifaj</cp:lastModifiedBy>
  <dcterms:created xsi:type="dcterms:W3CDTF">2019-01-17T15:17:13Z</dcterms:created>
  <dcterms:modified xsi:type="dcterms:W3CDTF">2019-01-17T15:17:24Z</dcterms:modified>
</cp:coreProperties>
</file>